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75" windowHeight="10200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<sst xmlns="http://schemas.openxmlformats.org/spreadsheetml/2006/main" count="440" uniqueCount="315">
  <si>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</si>
  <si>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</si>
  <si>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</si>
  <si>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</si>
  <si>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</si>
  <si>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</si>
  <si>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</si>
  <si>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</si>
  <si>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</si>
  <si>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</si>
  <si>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</si>
  <si>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</si>
  <si>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</si>
  <si>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</si>
  <si>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</si>
  <si>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</si>
  <si>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</si>
  <si>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</si>
  <si>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</si>
  <si>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</si>
  <si>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</si>
  <si>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</si>
  <si>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</si>
  <si>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</si>
  <si>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</si>
  <si>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</si>
  <si>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</si>
  <si>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</si>
  <si>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</si>
  <si>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</si>
  <si>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</si>
  <si>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</si>
  <si>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</si>
  <si>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</si>
  <si>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</si>
  <si>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</si>
  <si>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</si>
  <si>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</si>
  <si>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</si>
  <si>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</si>
  <si>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</si>
  <si>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</si>
  <si>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</si>
  <si>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</si>
  <si>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</si>
  <si>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</si>
  <si>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</si>
  <si>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</si>
  <si>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</si>
  <si>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</si>
  <si>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</si>
  <si>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</si>
  <si>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</si>
  <si>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</si>
  <si>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</si>
  <si>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</si>
  <si>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</si>
  <si>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</si>
  <si>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</si>
  <si>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</si>
  <si>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</si>
  <si>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</si>
  <si>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</si>
  <si>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</si>
  <si>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</si>
  <si>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</si>
  <si>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</si>
  <si>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</si>
  <si>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</si>
  <si>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</si>
  <si>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</si>
  <si>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</si>
  <si>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</si>
  <si>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</si>
  <si>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</si>
  <si>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</si>
  <si>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</si>
  <si>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</si>
  <si>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</si>
  <si>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</si>
  <si>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</si>
  <si>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</si>
  <si>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</si>
  <si>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</si>
  <si>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</si>
  <si>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</si>
  <si>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</si>
  <si>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</si>
  <si>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</si>
  <si>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</si>
  <si>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</si>
  <si>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</si>
  <si>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</si>
  <si>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</si>
  <si>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</si>
  <si>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</si>
  <si>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</si>
  <si>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</si>
  <si>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</si>
  <si>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</si>
  <si>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</si>
  <si>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</si>
  <si>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</si>
  <si>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</si>
  <si>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</si>
  <si>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</si>
  <si>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</si>
  <si>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</si>
  <si>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</si>
  <si>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</si>
  <si>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</si>
  <si>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</si>
  <si>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</si>
  <si>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</si>
  <si>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</si>
  <si>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</si>
  <si>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</si>
  <si>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</si>
  <si>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</si>
  <si>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</si>
  <si>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</si>
  <si>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</si>
  <si>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</si>
  <si>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</si>
  <si>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</si>
  <si>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</si>
  <si>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</si>
  <si>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</si>
  <si>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</si>
  <si>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</si>
  <si>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</si>
  <si>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</si>
  <si>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</si>
  <si>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</si>
  <si>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</si>
  <si>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</si>
  <si>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</si>
  <si>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</si>
  <si>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</si>
  <si>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</si>
  <si>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</si>
  <si>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</si>
  <si>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</si>
  <si>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</si>
  <si>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</si>
  <si>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</si>
  <si>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</si>
  <si>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</si>
  <si>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</si>
  <si>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</si>
  <si>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</si>
  <si>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</si>
  <si>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</si>
  <si>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</si>
  <si>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</si>
  <si>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</si>
  <si>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</si>
  <si>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</si>
  <si>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</si>
  <si>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</si>
  <si>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</si>
  <si>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</si>
  <si>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</si>
  <si>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</si>
  <si>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</si>
  <si>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</si>
  <si>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</si>
  <si>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</si>
  <si>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</si>
  <si>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</si>
  <si>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</si>
  <si>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</si>
  <si>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</si>
  <si>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</si>
  <si>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</si>
  <si>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</si>
  <si>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</si>
  <si>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</si>
  <si>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</si>
  <si>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</si>
  <si>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</si>
  <si>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</si>
  <si>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</si>
  <si>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</si>
  <si>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</si>
  <si>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</si>
  <si>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</si>
  <si>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</si>
  <si>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</si>
  <si>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</si>
  <si>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</si>
  <si>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</si>
  <si>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</si>
  <si>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</si>
  <si>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</si>
  <si>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</si>
  <si>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</si>
  <si>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</si>
  <si>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</si>
  <si>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</si>
  <si>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</si>
  <si>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</si>
  <si>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</si>
  <si>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</si>
  <si>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</si>
  <si>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</si>
  <si>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</si>
  <si>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</si>
  <si>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</si>
  <si>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</si>
  <si>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</si>
  <si>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380</t>
  </si>
  <si>
    <t>Чистое поступление биологических активов</t>
  </si>
  <si>
    <t>381</t>
  </si>
  <si>
    <t>382</t>
  </si>
  <si>
    <t>уменьшение стоимости биологических активов</t>
  </si>
  <si>
    <t>396</t>
  </si>
  <si>
    <t>397</t>
  </si>
  <si>
    <t>395</t>
  </si>
  <si>
    <t>Чистое изменение затрат на биотрансформацию</t>
  </si>
  <si>
    <t>46Х</t>
  </si>
  <si>
    <t>01 января 2024 г.</t>
  </si>
  <si>
    <t>МАОУ Лицей № 33</t>
  </si>
  <si>
    <t>907</t>
  </si>
  <si>
    <t>ГОД</t>
  </si>
  <si>
    <t>5</t>
  </si>
  <si>
    <t>01.01.2024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</si>
  <si>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</si>
  <si>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</si>
  <si>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</si>
  <si>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</si>
  <si>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</si>
  <si>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</si>
  <si>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</si>
  <si>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</si>
  <si>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</si>
  <si>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</si>
  <si>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</si>
  <si>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</si>
  <si>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</si>
  <si>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</si>
  <si>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</si>
  <si>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</si>
  <si>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</si>
  <si>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</si>
  <si>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</si>
  <si>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</si>
  <si>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</si>
  <si>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</si>
  <si>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</si>
  <si>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</si>
  <si>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</si>
  <si>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</si>
  <si>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</si>
  <si>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</si>
  <si>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</si>
  <si>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</si>
  <si>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</si>
  <si>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</si>
  <si>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</si>
  <si>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</si>
  <si>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</si>
  <si>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стр.395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</si>
  <si>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</si>
  <si>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</si>
  <si>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</si>
  <si>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</si>
  <si>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</si>
  <si>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</si>
  <si>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увеличение стоимости биологических активов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</si>
  <si>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</si>
  <si>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</si>
  <si>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</si>
  <si>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</si>
  <si>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</si>
  <si>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</si>
  <si>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</si>
  <si>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</si>
  <si>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</si>
  <si>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</si>
  <si>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</si>
  <si>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</si>
  <si>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</si>
  <si>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</si>
  <si>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</si>
  <si>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221</t>
  </si>
  <si>
    <t>Услуги связи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</si>
  <si>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</si>
  <si>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</si>
  <si>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</si>
  <si>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</si>
  <si>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</si>
  <si>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</si>
  <si>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</si>
  <si>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</si>
  <si>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</si>
  <si>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</si>
  <si>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</si>
  <si>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</si>
  <si>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</si>
  <si>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182</t>
  </si>
  <si>
    <t>Иные доходы</t>
  </si>
  <si>
    <t>189</t>
  </si>
  <si>
    <t>Доходы от выбытия активов</t>
  </si>
  <si>
    <t>172</t>
  </si>
  <si>
    <t>Доходы от оценки активов и обязательств</t>
  </si>
  <si>
    <t>176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</si>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</sst>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38" xfId="0" applyNumberFormat="1" applyFont="1" applyFill="1" applyBorder="1" applyAlignment="1" applyProtection="1">
      <alignment horizontal="center"/>
      <protection/>
    </xf>
    <xf numFmtId="49" fontId="3" fillId="42" borderId="21" xfId="0" applyNumberFormat="1" applyFont="1" applyFill="1" applyBorder="1" applyAlignment="1" applyProtection="1">
      <alignment horizontal="center"/>
      <protection/>
    </xf>
    <xf numFmtId="164" fontId="3" fillId="44" borderId="21" xfId="0" applyNumberFormat="1" applyFont="1" applyFill="1" applyBorder="1" applyAlignment="1" applyProtection="1">
      <alignment horizontal="right"/>
      <protection locked="0"/>
    </xf>
    <xf numFmtId="164" fontId="3" fillId="44" borderId="3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0" fontId="27" fillId="47" borderId="44" xfId="0" applyFont="1" applyFill="1" applyBorder="1" applyAlignment="1">
      <alignment horizontal="right"/>
    </xf>
    <xf numFmtId="0" fontId="27" fillId="47" borderId="45" xfId="0" applyFont="1" applyFill="1" applyBorder="1" applyAlignment="1">
      <alignment horizontal="right"/>
    </xf>
    <xf numFmtId="49" fontId="7" fillId="47" borderId="45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48" xfId="0" applyNumberFormat="1" applyFont="1" applyFill="1" applyBorder="1" applyAlignment="1">
      <alignment horizontal="left" indent="1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48" xfId="0" applyNumberFormat="1" applyFont="1" applyFill="1" applyBorder="1" applyAlignment="1">
      <alignment horizontal="left" indent="1"/>
    </xf>
    <xf numFmtId="0" fontId="27" fillId="47" borderId="49" xfId="0" applyFont="1" applyFill="1" applyBorder="1" applyAlignment="1">
      <alignment horizontal="right"/>
    </xf>
    <xf numFmtId="0" fontId="27" fillId="47" borderId="50" xfId="0" applyFont="1" applyFill="1" applyBorder="1" applyAlignment="1">
      <alignment horizontal="right"/>
    </xf>
    <xf numFmtId="49" fontId="7" fillId="47" borderId="50" xfId="0" applyNumberFormat="1" applyFont="1" applyFill="1" applyBorder="1" applyAlignment="1">
      <alignment horizontal="left" wrapText="1" indent="1"/>
    </xf>
    <xf numFmtId="49" fontId="7" fillId="47" borderId="51" xfId="0" applyNumberFormat="1" applyFont="1" applyFill="1" applyBorder="1" applyAlignment="1">
      <alignment horizontal="left" wrapText="1" indent="1"/>
    </xf>
    <xf numFmtId="0" fontId="0" fillId="47" borderId="45" xfId="0" applyFont="1" applyFill="1" applyBorder="1" applyAlignment="1">
      <alignment horizontal="center"/>
    </xf>
    <xf numFmtId="49" fontId="0" fillId="47" borderId="45" xfId="0" applyNumberFormat="1" applyFont="1" applyFill="1" applyBorder="1" applyAlignment="1">
      <alignment horizontal="left" indent="1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9" borderId="14" xfId="0" applyNumberFormat="1" applyFont="1" applyFill="1" applyBorder="1" applyAlignment="1" applyProtection="1">
      <alignment horizontal="right"/>
      <protection/>
    </xf>
    <xf numFmtId="164" fontId="3" fillId="48" borderId="34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178</xdr:row>
      <xdr:rowOff>57150</xdr:rowOff>
    </xdr:from>
    <xdr:to>
      <xdr:col>4</xdr:col>
      <xdr:colOff>1190625</xdr:colOff>
      <xdr:row>178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38613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64" t="s">
        <v>0</v>
      </c>
      <c r="C2" s="165"/>
      <c r="D2" s="165"/>
      <c r="E2" s="165"/>
      <c r="F2" s="165"/>
      <c r="G2" s="166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225</v>
      </c>
      <c r="J3" s="3" t="s">
        <v>133</v>
      </c>
    </row>
    <row r="4" spans="2:10" ht="15">
      <c r="B4" s="4"/>
      <c r="C4" s="3" t="s">
        <v>110</v>
      </c>
      <c r="D4" s="167" t="s">
        <v>221</v>
      </c>
      <c r="E4" s="167"/>
      <c r="F4" s="3"/>
      <c r="G4" s="7" t="s">
        <v>106</v>
      </c>
      <c r="H4" s="37">
        <v>45292</v>
      </c>
      <c r="I4" s="6" t="s">
        <v>228</v>
      </c>
      <c r="J4" s="3" t="s">
        <v>135</v>
      </c>
    </row>
    <row r="5" spans="2:10" ht="15">
      <c r="B5" s="5" t="s">
        <v>111</v>
      </c>
      <c r="C5" s="169" t="s">
        <v>222</v>
      </c>
      <c r="D5" s="169"/>
      <c r="E5" s="169"/>
      <c r="F5" s="169"/>
      <c r="G5" s="7" t="s">
        <v>107</v>
      </c>
      <c r="H5" s="36"/>
      <c r="I5" s="6" t="s">
        <v>226</v>
      </c>
      <c r="J5" s="3" t="s">
        <v>136</v>
      </c>
    </row>
    <row r="6" spans="2:10" ht="29.25" customHeight="1">
      <c r="B6" s="5" t="s">
        <v>112</v>
      </c>
      <c r="C6" s="163"/>
      <c r="D6" s="163"/>
      <c r="E6" s="163"/>
      <c r="F6" s="163"/>
      <c r="G6" s="7" t="s">
        <v>125</v>
      </c>
      <c r="H6" s="151"/>
      <c r="I6" s="6"/>
      <c r="J6" s="3" t="s">
        <v>137</v>
      </c>
    </row>
    <row r="7" spans="2:10" ht="45" customHeight="1">
      <c r="B7" s="5" t="s">
        <v>113</v>
      </c>
      <c r="C7" s="163"/>
      <c r="D7" s="163"/>
      <c r="E7" s="163"/>
      <c r="F7" s="163"/>
      <c r="G7" s="7" t="s">
        <v>126</v>
      </c>
      <c r="H7" s="35"/>
      <c r="I7" s="6" t="s">
        <v>227</v>
      </c>
      <c r="J7" s="3" t="s">
        <v>138</v>
      </c>
    </row>
    <row r="8" spans="3:10" ht="15">
      <c r="C8" s="168"/>
      <c r="D8" s="168"/>
      <c r="E8" s="168"/>
      <c r="F8" s="168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69"/>
      <c r="D9" s="169"/>
      <c r="E9" s="169"/>
      <c r="F9" s="169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 t="s">
        <v>223</v>
      </c>
      <c r="I10" s="6" t="s">
        <v>224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0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61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62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245</v>
      </c>
      <c r="C17" s="70" t="s">
        <v>15</v>
      </c>
      <c r="D17" s="71" t="s">
        <v>16</v>
      </c>
      <c r="E17" s="72">
        <f>E18+E21+E24+E27+E31+E34+E43+E47</f>
        <v>4600695.2</v>
      </c>
      <c r="F17" s="72">
        <f>F18+F21+F24+F27+F31+F34+F43+F47</f>
        <v>38949813.66</v>
      </c>
      <c r="G17" s="72">
        <f>G18+G21+G24+G27+G31+G34+G43+G47</f>
        <v>2067440.63</v>
      </c>
      <c r="H17" s="73">
        <f>H18+H21+H24+H27+H31+H34+H43+H47</f>
        <v>45617949.49</v>
      </c>
    </row>
    <row r="18" spans="2:8" s="3" customFormat="1" ht="24">
      <c r="B18" s="74" t="s">
        <v>244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98"/>
      <c r="C19" s="199"/>
      <c r="D19" s="200"/>
      <c r="E19" s="201"/>
      <c r="F19" s="201"/>
      <c r="G19" s="197"/>
      <c r="H19" s="202">
        <f>SUM(E19:G19)</f>
        <v>0</v>
      </c>
      <c r="I19" s="196"/>
      <c r="J19" s="196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246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38927187.81</v>
      </c>
      <c r="G21" s="77">
        <f>SUM(G22:G23)</f>
        <v>3473050.2</v>
      </c>
      <c r="H21" s="78">
        <f>SUM(H22:H23)</f>
        <v>42400238.01</v>
      </c>
    </row>
    <row r="22" spans="2:8" s="3" customFormat="1" ht="11.25">
      <c r="B22" s="150" t="s">
        <v>314</v>
      </c>
      <c r="C22" s="79" t="s">
        <v>19</v>
      </c>
      <c r="D22" s="148" t="s">
        <v>313</v>
      </c>
      <c r="E22" s="50"/>
      <c r="F22" s="50">
        <v>38927187.81</v>
      </c>
      <c r="G22" s="50">
        <v>3473050.2</v>
      </c>
      <c r="H22" s="82">
        <f>SUM(E22:G22)</f>
        <v>42400238.01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247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98"/>
      <c r="C25" s="199"/>
      <c r="D25" s="200"/>
      <c r="E25" s="201"/>
      <c r="F25" s="201"/>
      <c r="G25" s="197"/>
      <c r="H25" s="202">
        <f>SUM(E25:G25)</f>
        <v>0</v>
      </c>
      <c r="I25" s="196"/>
      <c r="J25" s="196"/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248</v>
      </c>
      <c r="C27" s="75" t="s">
        <v>23</v>
      </c>
      <c r="D27" s="76" t="s">
        <v>24</v>
      </c>
      <c r="E27" s="77">
        <f>SUM(E28:E30)</f>
        <v>4506995.2</v>
      </c>
      <c r="F27" s="77">
        <f>SUM(F28:F30)</f>
        <v>0</v>
      </c>
      <c r="G27" s="77">
        <f>SUM(G28:G30)</f>
        <v>407265.34</v>
      </c>
      <c r="H27" s="78">
        <f>SUM(H28:H30)</f>
        <v>4914260.54</v>
      </c>
    </row>
    <row r="28" spans="2:8" s="3" customFormat="1" ht="22.5">
      <c r="B28" s="150" t="s">
        <v>309</v>
      </c>
      <c r="C28" s="79" t="s">
        <v>23</v>
      </c>
      <c r="D28" s="148" t="s">
        <v>310</v>
      </c>
      <c r="E28" s="50">
        <v>4506995.2</v>
      </c>
      <c r="F28" s="48"/>
      <c r="G28" s="50"/>
      <c r="H28" s="82">
        <f>SUM(E28:G28)</f>
        <v>4506995.2</v>
      </c>
    </row>
    <row r="29" spans="2:8" s="3" customFormat="1" ht="33.75">
      <c r="B29" s="150" t="s">
        <v>311</v>
      </c>
      <c r="C29" s="79" t="s">
        <v>23</v>
      </c>
      <c r="D29" s="148" t="s">
        <v>312</v>
      </c>
      <c r="E29" s="50"/>
      <c r="F29" s="48"/>
      <c r="G29" s="50">
        <v>407265.34</v>
      </c>
      <c r="H29" s="82">
        <f>SUM(E29:G29)</f>
        <v>407265.34</v>
      </c>
    </row>
    <row r="30" spans="2:8" s="3" customFormat="1" ht="11.25" hidden="1">
      <c r="B30" s="83"/>
      <c r="C30" s="79"/>
      <c r="D30" s="80"/>
      <c r="E30" s="84"/>
      <c r="F30" s="48"/>
      <c r="G30" s="84"/>
      <c r="H30" s="82"/>
    </row>
    <row r="31" spans="2:8" s="3" customFormat="1" ht="24">
      <c r="B31" s="74" t="s">
        <v>271</v>
      </c>
      <c r="C31" s="75" t="s">
        <v>172</v>
      </c>
      <c r="D31" s="76" t="s">
        <v>30</v>
      </c>
      <c r="E31" s="77">
        <f>SUM(E32:E33)</f>
        <v>93700</v>
      </c>
      <c r="F31" s="77">
        <f>SUM(F32:F33)</f>
        <v>0</v>
      </c>
      <c r="G31" s="77">
        <f>SUM(G32:G33)</f>
        <v>0</v>
      </c>
      <c r="H31" s="78">
        <f>SUM(H32:H33)</f>
        <v>93700</v>
      </c>
    </row>
    <row r="32" spans="2:8" s="3" customFormat="1" ht="22.5">
      <c r="B32" s="150" t="s">
        <v>307</v>
      </c>
      <c r="C32" s="79" t="s">
        <v>172</v>
      </c>
      <c r="D32" s="148" t="s">
        <v>308</v>
      </c>
      <c r="E32" s="50">
        <v>93700</v>
      </c>
      <c r="F32" s="50"/>
      <c r="G32" s="50"/>
      <c r="H32" s="82">
        <f>SUM(E32:G32)</f>
        <v>93700</v>
      </c>
    </row>
    <row r="33" spans="2:8" s="3" customFormat="1" ht="11.25" hidden="1">
      <c r="B33" s="83"/>
      <c r="C33" s="79"/>
      <c r="D33" s="80"/>
      <c r="E33" s="84"/>
      <c r="F33" s="84"/>
      <c r="G33" s="84"/>
      <c r="H33" s="82"/>
    </row>
    <row r="34" spans="2:8" s="3" customFormat="1" ht="24">
      <c r="B34" s="74" t="s">
        <v>249</v>
      </c>
      <c r="C34" s="75" t="s">
        <v>25</v>
      </c>
      <c r="D34" s="76" t="s">
        <v>26</v>
      </c>
      <c r="E34" s="77">
        <f>SUM(E35:E37)</f>
        <v>0</v>
      </c>
      <c r="F34" s="77">
        <f>SUM(F35:F37)</f>
        <v>0</v>
      </c>
      <c r="G34" s="77">
        <f>SUM(G35:G37)</f>
        <v>-1756358.91</v>
      </c>
      <c r="H34" s="78">
        <f>SUM(H35:H37)</f>
        <v>-1756358.91</v>
      </c>
    </row>
    <row r="35" spans="2:8" s="3" customFormat="1" ht="11.25">
      <c r="B35" s="150" t="s">
        <v>303</v>
      </c>
      <c r="C35" s="79" t="s">
        <v>25</v>
      </c>
      <c r="D35" s="148" t="s">
        <v>304</v>
      </c>
      <c r="E35" s="50"/>
      <c r="F35" s="49">
        <v>21473317.92</v>
      </c>
      <c r="G35" s="49">
        <v>-1756358.91</v>
      </c>
      <c r="H35" s="82">
        <f>SUM(E35:G35)</f>
        <v>19716959.01</v>
      </c>
    </row>
    <row r="36" spans="2:8" s="3" customFormat="1" ht="11.25">
      <c r="B36" s="150" t="s">
        <v>305</v>
      </c>
      <c r="C36" s="79" t="s">
        <v>25</v>
      </c>
      <c r="D36" s="148" t="s">
        <v>306</v>
      </c>
      <c r="E36" s="50"/>
      <c r="F36" s="49">
        <v>-21473317.92</v>
      </c>
      <c r="G36" s="49">
        <v>0</v>
      </c>
      <c r="H36" s="82">
        <f>SUM(E36:G36)</f>
        <v>-21473317.92</v>
      </c>
    </row>
    <row r="37" spans="2:8" s="3" customFormat="1" ht="0.75" customHeight="1" thickBot="1">
      <c r="B37" s="85"/>
      <c r="C37" s="86"/>
      <c r="D37" s="87"/>
      <c r="E37" s="88"/>
      <c r="F37" s="88"/>
      <c r="G37" s="88"/>
      <c r="H37" s="89"/>
    </row>
    <row r="38" spans="2:10" s="3" customFormat="1" ht="12" customHeight="1">
      <c r="B38" s="90"/>
      <c r="C38" s="90"/>
      <c r="D38" s="90"/>
      <c r="E38" s="90"/>
      <c r="F38" s="90"/>
      <c r="G38" s="90"/>
      <c r="H38" s="90" t="s">
        <v>28</v>
      </c>
      <c r="J38" s="46" t="s">
        <v>168</v>
      </c>
    </row>
    <row r="39" spans="2:10" s="3" customFormat="1" ht="12" customHeight="1">
      <c r="B39" s="53"/>
      <c r="C39" s="54" t="s">
        <v>4</v>
      </c>
      <c r="D39" s="160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169</v>
      </c>
    </row>
    <row r="40" spans="2:10" s="3" customFormat="1" ht="12" customHeight="1">
      <c r="B40" s="58" t="s">
        <v>7</v>
      </c>
      <c r="C40" s="59" t="s">
        <v>8</v>
      </c>
      <c r="D40" s="161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170</v>
      </c>
    </row>
    <row r="41" spans="2:10" s="3" customFormat="1" ht="12" customHeight="1">
      <c r="B41" s="63"/>
      <c r="C41" s="59" t="s">
        <v>11</v>
      </c>
      <c r="D41" s="162"/>
      <c r="E41" s="64" t="s">
        <v>12</v>
      </c>
      <c r="F41" s="60" t="s">
        <v>129</v>
      </c>
      <c r="G41" s="61" t="s">
        <v>132</v>
      </c>
      <c r="H41" s="92"/>
      <c r="J41" s="47" t="s">
        <v>171</v>
      </c>
    </row>
    <row r="42" spans="2:8" s="3" customFormat="1" ht="12" customHeight="1" thickBot="1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8" s="3" customFormat="1" ht="24">
      <c r="B43" s="93" t="s">
        <v>250</v>
      </c>
      <c r="C43" s="70" t="s">
        <v>16</v>
      </c>
      <c r="D43" s="71" t="s">
        <v>27</v>
      </c>
      <c r="E43" s="94">
        <f>SUM(E44:E46)</f>
        <v>0</v>
      </c>
      <c r="F43" s="94">
        <f>SUM(F44:F46)</f>
        <v>22625.85</v>
      </c>
      <c r="G43" s="94">
        <f>SUM(G44:G46)</f>
        <v>-56516</v>
      </c>
      <c r="H43" s="95">
        <f>SUM(H44:H46)</f>
        <v>-33890.15</v>
      </c>
    </row>
    <row r="44" spans="2:8" s="3" customFormat="1" ht="45">
      <c r="B44" s="96" t="s">
        <v>299</v>
      </c>
      <c r="C44" s="97" t="s">
        <v>16</v>
      </c>
      <c r="D44" s="149" t="s">
        <v>300</v>
      </c>
      <c r="E44" s="39"/>
      <c r="F44" s="39">
        <v>22625.85</v>
      </c>
      <c r="G44" s="39"/>
      <c r="H44" s="100">
        <f>SUM(E44:G44)</f>
        <v>22625.85</v>
      </c>
    </row>
    <row r="45" spans="2:8" s="3" customFormat="1" ht="11.25">
      <c r="B45" s="96" t="s">
        <v>301</v>
      </c>
      <c r="C45" s="97" t="s">
        <v>16</v>
      </c>
      <c r="D45" s="149" t="s">
        <v>302</v>
      </c>
      <c r="E45" s="39"/>
      <c r="F45" s="39"/>
      <c r="G45" s="39">
        <v>-56516</v>
      </c>
      <c r="H45" s="100">
        <f>SUM(E45:G45)</f>
        <v>-56516</v>
      </c>
    </row>
    <row r="46" spans="2:8" s="3" customFormat="1" ht="11.25" hidden="1">
      <c r="B46" s="101"/>
      <c r="C46" s="97"/>
      <c r="D46" s="98"/>
      <c r="E46" s="102"/>
      <c r="F46" s="99"/>
      <c r="G46" s="99"/>
      <c r="H46" s="100"/>
    </row>
    <row r="47" spans="2:8" s="3" customFormat="1" ht="36">
      <c r="B47" s="74" t="s">
        <v>251</v>
      </c>
      <c r="C47" s="75" t="s">
        <v>173</v>
      </c>
      <c r="D47" s="76" t="s">
        <v>33</v>
      </c>
      <c r="E47" s="103">
        <f>SUM(E48:E49)</f>
        <v>0</v>
      </c>
      <c r="F47" s="103">
        <f>SUM(F48:F49)</f>
        <v>0</v>
      </c>
      <c r="G47" s="103">
        <f>SUM(G48:G49)</f>
        <v>0</v>
      </c>
      <c r="H47" s="104">
        <f>SUM(H48:H49)</f>
        <v>0</v>
      </c>
    </row>
    <row r="48" spans="2:10" s="3" customFormat="1" ht="11.25">
      <c r="B48" s="191"/>
      <c r="C48" s="192"/>
      <c r="D48" s="193"/>
      <c r="E48" s="194"/>
      <c r="F48" s="194"/>
      <c r="G48" s="194"/>
      <c r="H48" s="195">
        <f>SUM(E48:G48)</f>
        <v>0</v>
      </c>
      <c r="I48" s="196"/>
      <c r="J48" s="196"/>
    </row>
    <row r="49" spans="2:8" s="3" customFormat="1" ht="11.25" hidden="1">
      <c r="B49" s="101"/>
      <c r="C49" s="97"/>
      <c r="D49" s="98"/>
      <c r="E49" s="102"/>
      <c r="F49" s="99"/>
      <c r="G49" s="99"/>
      <c r="H49" s="100"/>
    </row>
    <row r="50" spans="2:8" s="3" customFormat="1" ht="24">
      <c r="B50" s="105" t="s">
        <v>252</v>
      </c>
      <c r="C50" s="75" t="s">
        <v>24</v>
      </c>
      <c r="D50" s="76" t="s">
        <v>29</v>
      </c>
      <c r="E50" s="106">
        <f>E51+E56+E62+E65+E68+E71+E74+E78+E86</f>
        <v>4481399.58</v>
      </c>
      <c r="F50" s="106">
        <f>F51+F56+F62+F65+F68+F71+F74+F78+F86</f>
        <v>39463903.67</v>
      </c>
      <c r="G50" s="106">
        <f>G51+G56+G62+G65+G68+G71+G74+G78+G86</f>
        <v>3492921.13</v>
      </c>
      <c r="H50" s="107">
        <f>H51+H56+H62+H65+H68+H71+H74+H78+H86</f>
        <v>47438224.38</v>
      </c>
    </row>
    <row r="51" spans="2:8" s="3" customFormat="1" ht="24">
      <c r="B51" s="74" t="s">
        <v>242</v>
      </c>
      <c r="C51" s="75" t="s">
        <v>30</v>
      </c>
      <c r="D51" s="76" t="s">
        <v>31</v>
      </c>
      <c r="E51" s="103">
        <f>SUM(E52:E55)</f>
        <v>1687135.16</v>
      </c>
      <c r="F51" s="103">
        <f>SUM(F52:F55)</f>
        <v>28965112.73</v>
      </c>
      <c r="G51" s="103">
        <f>SUM(G52:G55)</f>
        <v>1798550.84</v>
      </c>
      <c r="H51" s="104">
        <f>SUM(H52:H55)</f>
        <v>32450798.73</v>
      </c>
    </row>
    <row r="52" spans="2:8" s="3" customFormat="1" ht="11.25">
      <c r="B52" s="96" t="s">
        <v>293</v>
      </c>
      <c r="C52" s="97" t="s">
        <v>30</v>
      </c>
      <c r="D52" s="149" t="s">
        <v>294</v>
      </c>
      <c r="E52" s="33">
        <v>1295774.49</v>
      </c>
      <c r="F52" s="33">
        <v>22419807.28</v>
      </c>
      <c r="G52" s="33">
        <v>1329130.73</v>
      </c>
      <c r="H52" s="100">
        <f>SUM(E52:G52)</f>
        <v>25044712.5</v>
      </c>
    </row>
    <row r="53" spans="2:8" s="3" customFormat="1" ht="11.25">
      <c r="B53" s="96" t="s">
        <v>295</v>
      </c>
      <c r="C53" s="97" t="s">
        <v>30</v>
      </c>
      <c r="D53" s="149" t="s">
        <v>296</v>
      </c>
      <c r="E53" s="33"/>
      <c r="F53" s="33"/>
      <c r="G53" s="33">
        <v>93034.5</v>
      </c>
      <c r="H53" s="100">
        <f>SUM(E53:G53)</f>
        <v>93034.5</v>
      </c>
    </row>
    <row r="54" spans="2:8" s="3" customFormat="1" ht="11.25">
      <c r="B54" s="96" t="s">
        <v>297</v>
      </c>
      <c r="C54" s="97" t="s">
        <v>30</v>
      </c>
      <c r="D54" s="149" t="s">
        <v>298</v>
      </c>
      <c r="E54" s="33">
        <v>391360.67</v>
      </c>
      <c r="F54" s="33">
        <v>6545305.45</v>
      </c>
      <c r="G54" s="33">
        <v>376385.61</v>
      </c>
      <c r="H54" s="100">
        <f>SUM(E54:G54)</f>
        <v>7313051.73</v>
      </c>
    </row>
    <row r="55" spans="2:8" s="3" customFormat="1" ht="12" customHeight="1" hidden="1">
      <c r="B55" s="101"/>
      <c r="C55" s="97"/>
      <c r="D55" s="98"/>
      <c r="E55" s="102"/>
      <c r="F55" s="102"/>
      <c r="G55" s="102"/>
      <c r="H55" s="100"/>
    </row>
    <row r="56" spans="2:8" s="3" customFormat="1" ht="24">
      <c r="B56" s="74" t="s">
        <v>243</v>
      </c>
      <c r="C56" s="75" t="s">
        <v>26</v>
      </c>
      <c r="D56" s="76" t="s">
        <v>32</v>
      </c>
      <c r="E56" s="103">
        <f>SUM(E57:E61)</f>
        <v>2794264.42</v>
      </c>
      <c r="F56" s="103">
        <f>SUM(F57:F61)</f>
        <v>7228141.03</v>
      </c>
      <c r="G56" s="103">
        <f>SUM(G57:G61)</f>
        <v>486018.48</v>
      </c>
      <c r="H56" s="104">
        <f>SUM(H57:H61)</f>
        <v>10508423.93</v>
      </c>
    </row>
    <row r="57" spans="2:8" s="3" customFormat="1" ht="11.25">
      <c r="B57" s="96" t="s">
        <v>286</v>
      </c>
      <c r="C57" s="97" t="s">
        <v>26</v>
      </c>
      <c r="D57" s="149" t="s">
        <v>285</v>
      </c>
      <c r="E57" s="33"/>
      <c r="F57" s="33">
        <v>96549.2</v>
      </c>
      <c r="G57" s="33">
        <v>45101.84</v>
      </c>
      <c r="H57" s="100">
        <f>SUM(E57:G57)</f>
        <v>141651.04</v>
      </c>
    </row>
    <row r="58" spans="2:8" s="3" customFormat="1" ht="11.25">
      <c r="B58" s="96" t="s">
        <v>288</v>
      </c>
      <c r="C58" s="97" t="s">
        <v>26</v>
      </c>
      <c r="D58" s="149" t="s">
        <v>287</v>
      </c>
      <c r="E58" s="33"/>
      <c r="F58" s="33">
        <v>2150618.49</v>
      </c>
      <c r="G58" s="33">
        <v>13876.08</v>
      </c>
      <c r="H58" s="100">
        <f>SUM(E58:G58)</f>
        <v>2164494.57</v>
      </c>
    </row>
    <row r="59" spans="2:8" s="3" customFormat="1" ht="11.25">
      <c r="B59" s="96" t="s">
        <v>289</v>
      </c>
      <c r="C59" s="97" t="s">
        <v>26</v>
      </c>
      <c r="D59" s="149" t="s">
        <v>290</v>
      </c>
      <c r="E59" s="33">
        <v>389114</v>
      </c>
      <c r="F59" s="33">
        <v>1459413.85</v>
      </c>
      <c r="G59" s="33">
        <v>32420</v>
      </c>
      <c r="H59" s="100">
        <f>SUM(E59:G59)</f>
        <v>1880947.85</v>
      </c>
    </row>
    <row r="60" spans="2:8" s="3" customFormat="1" ht="11.25">
      <c r="B60" s="96" t="s">
        <v>291</v>
      </c>
      <c r="C60" s="97" t="s">
        <v>26</v>
      </c>
      <c r="D60" s="149" t="s">
        <v>292</v>
      </c>
      <c r="E60" s="33">
        <v>2405150.42</v>
      </c>
      <c r="F60" s="33">
        <v>3521559.49</v>
      </c>
      <c r="G60" s="33">
        <v>394620.56</v>
      </c>
      <c r="H60" s="100">
        <f>SUM(E60:G60)</f>
        <v>6321330.47</v>
      </c>
    </row>
    <row r="61" spans="2:8" s="3" customFormat="1" ht="12" customHeight="1" hidden="1">
      <c r="B61" s="101"/>
      <c r="C61" s="97"/>
      <c r="D61" s="98"/>
      <c r="E61" s="102"/>
      <c r="F61" s="102"/>
      <c r="G61" s="102"/>
      <c r="H61" s="100"/>
    </row>
    <row r="62" spans="2:8" s="3" customFormat="1" ht="24">
      <c r="B62" s="74" t="s">
        <v>253</v>
      </c>
      <c r="C62" s="75" t="s">
        <v>33</v>
      </c>
      <c r="D62" s="76" t="s">
        <v>34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>
      <c r="B63" s="191"/>
      <c r="C63" s="192"/>
      <c r="D63" s="193"/>
      <c r="E63" s="197"/>
      <c r="F63" s="194"/>
      <c r="G63" s="194"/>
      <c r="H63" s="195">
        <f>SUM(E63:G63)</f>
        <v>0</v>
      </c>
      <c r="I63" s="196"/>
      <c r="J63" s="196"/>
    </row>
    <row r="64" spans="2:8" s="3" customFormat="1" ht="11.25" hidden="1">
      <c r="B64" s="101"/>
      <c r="C64" s="97"/>
      <c r="D64" s="98"/>
      <c r="E64" s="99"/>
      <c r="F64" s="99"/>
      <c r="G64" s="99"/>
      <c r="H64" s="100"/>
    </row>
    <row r="65" spans="2:8" s="3" customFormat="1" ht="24">
      <c r="B65" s="74" t="s">
        <v>254</v>
      </c>
      <c r="C65" s="75" t="s">
        <v>31</v>
      </c>
      <c r="D65" s="76" t="s">
        <v>35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>
      <c r="B66" s="191"/>
      <c r="C66" s="192"/>
      <c r="D66" s="193"/>
      <c r="E66" s="194"/>
      <c r="F66" s="194"/>
      <c r="G66" s="194"/>
      <c r="H66" s="195">
        <f>SUM(E66:G66)</f>
        <v>0</v>
      </c>
      <c r="I66" s="196"/>
      <c r="J66" s="196"/>
    </row>
    <row r="67" spans="2:8" s="3" customFormat="1" ht="11.25" hidden="1">
      <c r="B67" s="101"/>
      <c r="C67" s="97"/>
      <c r="D67" s="98"/>
      <c r="E67" s="102"/>
      <c r="F67" s="102"/>
      <c r="G67" s="102"/>
      <c r="H67" s="100"/>
    </row>
    <row r="68" spans="2:8" s="3" customFormat="1" ht="24">
      <c r="B68" s="74" t="s">
        <v>255</v>
      </c>
      <c r="C68" s="75" t="s">
        <v>34</v>
      </c>
      <c r="D68" s="76" t="s">
        <v>36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>
      <c r="B69" s="191"/>
      <c r="C69" s="192"/>
      <c r="D69" s="193"/>
      <c r="E69" s="194"/>
      <c r="F69" s="194"/>
      <c r="G69" s="194"/>
      <c r="H69" s="195">
        <f>SUM(E69:G69)</f>
        <v>0</v>
      </c>
      <c r="I69" s="196"/>
      <c r="J69" s="196"/>
    </row>
    <row r="70" spans="2:8" s="3" customFormat="1" ht="11.25" hidden="1">
      <c r="B70" s="101"/>
      <c r="C70" s="97"/>
      <c r="D70" s="98"/>
      <c r="E70" s="102"/>
      <c r="F70" s="102"/>
      <c r="G70" s="102"/>
      <c r="H70" s="100"/>
    </row>
    <row r="71" spans="2:8" s="3" customFormat="1" ht="24">
      <c r="B71" s="74" t="s">
        <v>256</v>
      </c>
      <c r="C71" s="75" t="s">
        <v>35</v>
      </c>
      <c r="D71" s="76" t="s">
        <v>37</v>
      </c>
      <c r="E71" s="103">
        <f>SUM(E72:E73)</f>
        <v>0</v>
      </c>
      <c r="F71" s="103">
        <f>SUM(F72:F73)</f>
        <v>32080.57</v>
      </c>
      <c r="G71" s="103">
        <f>SUM(G72:G73)</f>
        <v>0</v>
      </c>
      <c r="H71" s="103">
        <f>SUM(H72:H73)</f>
        <v>32080.57</v>
      </c>
    </row>
    <row r="72" spans="2:8" s="3" customFormat="1" ht="11.25">
      <c r="B72" s="96" t="s">
        <v>284</v>
      </c>
      <c r="C72" s="97" t="s">
        <v>35</v>
      </c>
      <c r="D72" s="149" t="s">
        <v>283</v>
      </c>
      <c r="E72" s="33"/>
      <c r="F72" s="33">
        <v>32080.57</v>
      </c>
      <c r="G72" s="33"/>
      <c r="H72" s="100">
        <f>SUM(E72:G72)</f>
        <v>32080.57</v>
      </c>
    </row>
    <row r="73" spans="2:8" s="3" customFormat="1" ht="11.25" hidden="1">
      <c r="B73" s="101"/>
      <c r="C73" s="97"/>
      <c r="D73" s="98"/>
      <c r="E73" s="102"/>
      <c r="F73" s="102"/>
      <c r="G73" s="102"/>
      <c r="H73" s="100"/>
    </row>
    <row r="74" spans="2:8" s="3" customFormat="1" ht="24">
      <c r="B74" s="74" t="s">
        <v>257</v>
      </c>
      <c r="C74" s="75" t="s">
        <v>36</v>
      </c>
      <c r="D74" s="76" t="s">
        <v>40</v>
      </c>
      <c r="E74" s="103">
        <f>SUM(E75:E77)</f>
        <v>0</v>
      </c>
      <c r="F74" s="103">
        <f>SUM(F75:F77)</f>
        <v>2906669.34</v>
      </c>
      <c r="G74" s="103">
        <f>SUM(G75:G77)</f>
        <v>1197001.35</v>
      </c>
      <c r="H74" s="104">
        <f>SUM(H75:H77)</f>
        <v>4103670.69</v>
      </c>
    </row>
    <row r="75" spans="2:8" s="3" customFormat="1" ht="11.25">
      <c r="B75" s="96" t="s">
        <v>279</v>
      </c>
      <c r="C75" s="97" t="s">
        <v>36</v>
      </c>
      <c r="D75" s="149" t="s">
        <v>280</v>
      </c>
      <c r="E75" s="33"/>
      <c r="F75" s="33">
        <v>1143507.74</v>
      </c>
      <c r="G75" s="33">
        <v>65232.11</v>
      </c>
      <c r="H75" s="100">
        <f>SUM(E75:G75)</f>
        <v>1208739.85</v>
      </c>
    </row>
    <row r="76" spans="2:8" s="3" customFormat="1" ht="11.25">
      <c r="B76" s="96" t="s">
        <v>282</v>
      </c>
      <c r="C76" s="97" t="s">
        <v>36</v>
      </c>
      <c r="D76" s="149" t="s">
        <v>281</v>
      </c>
      <c r="E76" s="33"/>
      <c r="F76" s="33">
        <v>1763161.6</v>
      </c>
      <c r="G76" s="33">
        <v>1131769.24</v>
      </c>
      <c r="H76" s="100">
        <f>SUM(E76:G76)</f>
        <v>2894930.84</v>
      </c>
    </row>
    <row r="77" spans="2:8" s="3" customFormat="1" ht="12" customHeight="1" hidden="1">
      <c r="B77" s="101"/>
      <c r="C77" s="97"/>
      <c r="D77" s="98"/>
      <c r="E77" s="102"/>
      <c r="F77" s="102"/>
      <c r="G77" s="102"/>
      <c r="H77" s="100"/>
    </row>
    <row r="78" spans="2:8" s="3" customFormat="1" ht="36">
      <c r="B78" s="74" t="s">
        <v>258</v>
      </c>
      <c r="C78" s="75" t="s">
        <v>37</v>
      </c>
      <c r="D78" s="76" t="s">
        <v>174</v>
      </c>
      <c r="E78" s="103">
        <f>SUM(E79:E80)</f>
        <v>0</v>
      </c>
      <c r="F78" s="103">
        <f>SUM(F79:F80)</f>
        <v>0</v>
      </c>
      <c r="G78" s="103">
        <f>SUM(G79:G80)</f>
        <v>0</v>
      </c>
      <c r="H78" s="104">
        <f>SUM(H79:H80)</f>
        <v>0</v>
      </c>
    </row>
    <row r="79" spans="2:10" s="3" customFormat="1" ht="11.25">
      <c r="B79" s="191"/>
      <c r="C79" s="192"/>
      <c r="D79" s="193"/>
      <c r="E79" s="194"/>
      <c r="F79" s="194"/>
      <c r="G79" s="194"/>
      <c r="H79" s="195">
        <f>SUM(E79:G79)</f>
        <v>0</v>
      </c>
      <c r="I79" s="196"/>
      <c r="J79" s="196"/>
    </row>
    <row r="80" spans="2:8" s="3" customFormat="1" ht="0.75" customHeight="1" thickBot="1">
      <c r="B80" s="101"/>
      <c r="C80" s="108"/>
      <c r="D80" s="109"/>
      <c r="E80" s="110"/>
      <c r="F80" s="110"/>
      <c r="G80" s="110"/>
      <c r="H80" s="111"/>
    </row>
    <row r="81" spans="2:8" s="3" customFormat="1" ht="12" customHeight="1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" customHeight="1">
      <c r="B82" s="112"/>
      <c r="C82" s="54" t="s">
        <v>4</v>
      </c>
      <c r="D82" s="160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" customHeight="1">
      <c r="B83" s="59" t="s">
        <v>7</v>
      </c>
      <c r="C83" s="59" t="s">
        <v>8</v>
      </c>
      <c r="D83" s="161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" customHeight="1">
      <c r="B84" s="113"/>
      <c r="C84" s="114" t="s">
        <v>11</v>
      </c>
      <c r="D84" s="162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" customHeight="1" thickBot="1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24">
      <c r="B86" s="93" t="s">
        <v>272</v>
      </c>
      <c r="C86" s="70" t="s">
        <v>40</v>
      </c>
      <c r="D86" s="71" t="s">
        <v>38</v>
      </c>
      <c r="E86" s="94">
        <f>SUM(E87:E89)</f>
        <v>0</v>
      </c>
      <c r="F86" s="94">
        <f>SUM(F87:F89)</f>
        <v>331900</v>
      </c>
      <c r="G86" s="94">
        <f>SUM(G87:G89)</f>
        <v>11350.46</v>
      </c>
      <c r="H86" s="95">
        <f>SUM(H87:H89)</f>
        <v>343250.46</v>
      </c>
    </row>
    <row r="87" spans="2:8" s="3" customFormat="1" ht="11.25">
      <c r="B87" s="96" t="s">
        <v>275</v>
      </c>
      <c r="C87" s="97" t="s">
        <v>40</v>
      </c>
      <c r="D87" s="149" t="s">
        <v>276</v>
      </c>
      <c r="E87" s="33"/>
      <c r="F87" s="33">
        <v>331900</v>
      </c>
      <c r="G87" s="33">
        <v>4685</v>
      </c>
      <c r="H87" s="100">
        <f>SUM(E87:G87)</f>
        <v>336585</v>
      </c>
    </row>
    <row r="88" spans="2:8" s="3" customFormat="1" ht="22.5">
      <c r="B88" s="96" t="s">
        <v>277</v>
      </c>
      <c r="C88" s="97" t="s">
        <v>40</v>
      </c>
      <c r="D88" s="149" t="s">
        <v>278</v>
      </c>
      <c r="E88" s="33"/>
      <c r="F88" s="33"/>
      <c r="G88" s="33">
        <v>6665.46</v>
      </c>
      <c r="H88" s="100">
        <f>SUM(E88:G88)</f>
        <v>6665.46</v>
      </c>
    </row>
    <row r="89" spans="2:8" s="3" customFormat="1" ht="12" customHeight="1" hidden="1">
      <c r="B89" s="96"/>
      <c r="C89" s="97"/>
      <c r="D89" s="98"/>
      <c r="E89" s="102"/>
      <c r="F89" s="102"/>
      <c r="G89" s="102"/>
      <c r="H89" s="100"/>
    </row>
    <row r="90" spans="2:8" s="3" customFormat="1" ht="11.25">
      <c r="B90" s="120" t="s">
        <v>259</v>
      </c>
      <c r="C90" s="75" t="s">
        <v>41</v>
      </c>
      <c r="D90" s="76"/>
      <c r="E90" s="103">
        <f>E93+E128</f>
        <v>119295.62</v>
      </c>
      <c r="F90" s="103">
        <f>F93+F128</f>
        <v>-514090.01</v>
      </c>
      <c r="G90" s="103">
        <f>G93+G128</f>
        <v>-1425480.5</v>
      </c>
      <c r="H90" s="104">
        <f>H93+H128</f>
        <v>-1820274.89</v>
      </c>
    </row>
    <row r="91" spans="2:8" s="3" customFormat="1" ht="12">
      <c r="B91" s="74" t="s">
        <v>260</v>
      </c>
      <c r="C91" s="75" t="s">
        <v>42</v>
      </c>
      <c r="D91" s="76"/>
      <c r="E91" s="121">
        <f>E17-E50</f>
        <v>119295.62</v>
      </c>
      <c r="F91" s="121">
        <f>F17-F50</f>
        <v>-514090.01</v>
      </c>
      <c r="G91" s="121">
        <f>G17-G50</f>
        <v>-1425480.5</v>
      </c>
      <c r="H91" s="122">
        <f>H17-H50</f>
        <v>-1820274.89</v>
      </c>
    </row>
    <row r="92" spans="2:8" s="3" customFormat="1" ht="12">
      <c r="B92" s="74" t="s">
        <v>261</v>
      </c>
      <c r="C92" s="75" t="s">
        <v>43</v>
      </c>
      <c r="D92" s="76"/>
      <c r="E92" s="39"/>
      <c r="F92" s="33"/>
      <c r="G92" s="33"/>
      <c r="H92" s="100">
        <f>SUM(E92:G92)</f>
        <v>0</v>
      </c>
    </row>
    <row r="93" spans="2:8" s="3" customFormat="1" ht="22.5">
      <c r="B93" s="120" t="s">
        <v>262</v>
      </c>
      <c r="C93" s="75" t="s">
        <v>44</v>
      </c>
      <c r="D93" s="76"/>
      <c r="E93" s="106">
        <f>E94+E97+E100+E103+E110+E113+E116+E127+E124</f>
        <v>0</v>
      </c>
      <c r="F93" s="106">
        <f>F94+F97+F100+F103+F110+F113+F116+F127+F124</f>
        <v>-22024402.28</v>
      </c>
      <c r="G93" s="106">
        <f>G94+G97+G100+G103+G110+G113+G116+G127+G124</f>
        <v>45114.68</v>
      </c>
      <c r="H93" s="107">
        <f>H94+H97+H100+H103+H110+H113+H116+H127+H124</f>
        <v>-21979287.6</v>
      </c>
    </row>
    <row r="94" spans="2:8" s="3" customFormat="1" ht="12">
      <c r="B94" s="74" t="s">
        <v>263</v>
      </c>
      <c r="C94" s="75" t="s">
        <v>45</v>
      </c>
      <c r="D94" s="76"/>
      <c r="E94" s="103">
        <f>E95-E96</f>
        <v>0</v>
      </c>
      <c r="F94" s="103">
        <f>F95-F96</f>
        <v>-1147627.89</v>
      </c>
      <c r="G94" s="103">
        <f>G95-G96</f>
        <v>-10072.08</v>
      </c>
      <c r="H94" s="104">
        <f>H95-H96</f>
        <v>-1157699.97</v>
      </c>
    </row>
    <row r="95" spans="2:8" s="3" customFormat="1" ht="22.5">
      <c r="B95" s="123" t="s">
        <v>264</v>
      </c>
      <c r="C95" s="75" t="s">
        <v>46</v>
      </c>
      <c r="D95" s="76" t="s">
        <v>44</v>
      </c>
      <c r="E95" s="33">
        <v>114100</v>
      </c>
      <c r="F95" s="33">
        <v>5804866.61</v>
      </c>
      <c r="G95" s="33"/>
      <c r="H95" s="100">
        <f>SUM(E95:G95)</f>
        <v>5918966.61</v>
      </c>
    </row>
    <row r="96" spans="2:8" s="3" customFormat="1" ht="11.25">
      <c r="B96" s="123" t="s">
        <v>181</v>
      </c>
      <c r="C96" s="75" t="s">
        <v>47</v>
      </c>
      <c r="D96" s="76" t="s">
        <v>154</v>
      </c>
      <c r="E96" s="33">
        <v>114100</v>
      </c>
      <c r="F96" s="33">
        <v>6952494.5</v>
      </c>
      <c r="G96" s="33">
        <v>10072.08</v>
      </c>
      <c r="H96" s="100">
        <f>SUM(E96:G96)</f>
        <v>7076666.58</v>
      </c>
    </row>
    <row r="97" spans="2:8" s="3" customFormat="1" ht="12">
      <c r="B97" s="74" t="s">
        <v>179</v>
      </c>
      <c r="C97" s="75" t="s">
        <v>49</v>
      </c>
      <c r="D97" s="76"/>
      <c r="E97" s="103">
        <f>E98-E99</f>
        <v>0</v>
      </c>
      <c r="F97" s="103">
        <f>F98-F99</f>
        <v>0</v>
      </c>
      <c r="G97" s="103">
        <f>G98-G99</f>
        <v>0</v>
      </c>
      <c r="H97" s="104">
        <f>H98-H99</f>
        <v>0</v>
      </c>
    </row>
    <row r="98" spans="2:8" s="3" customFormat="1" ht="22.5">
      <c r="B98" s="123" t="s">
        <v>265</v>
      </c>
      <c r="C98" s="75" t="s">
        <v>50</v>
      </c>
      <c r="D98" s="76" t="s">
        <v>45</v>
      </c>
      <c r="E98" s="33"/>
      <c r="F98" s="33"/>
      <c r="G98" s="33"/>
      <c r="H98" s="100">
        <f>SUM(E98:G98)</f>
        <v>0</v>
      </c>
    </row>
    <row r="99" spans="2:8" s="3" customFormat="1" ht="11.25">
      <c r="B99" s="123" t="s">
        <v>182</v>
      </c>
      <c r="C99" s="75" t="s">
        <v>51</v>
      </c>
      <c r="D99" s="76" t="s">
        <v>155</v>
      </c>
      <c r="E99" s="33"/>
      <c r="F99" s="33"/>
      <c r="G99" s="33"/>
      <c r="H99" s="100">
        <f>SUM(E99:G99)</f>
        <v>0</v>
      </c>
    </row>
    <row r="100" spans="2:8" s="3" customFormat="1" ht="12">
      <c r="B100" s="74" t="s">
        <v>180</v>
      </c>
      <c r="C100" s="75" t="s">
        <v>53</v>
      </c>
      <c r="D100" s="76"/>
      <c r="E100" s="103">
        <f>E101-E102</f>
        <v>0</v>
      </c>
      <c r="F100" s="103">
        <f>F101-F102</f>
        <v>-21473317.92</v>
      </c>
      <c r="G100" s="103">
        <f>G101-G102</f>
        <v>0</v>
      </c>
      <c r="H100" s="104">
        <f>H101-H102</f>
        <v>-21473317.92</v>
      </c>
    </row>
    <row r="101" spans="2:8" s="3" customFormat="1" ht="22.5">
      <c r="B101" s="123" t="s">
        <v>266</v>
      </c>
      <c r="C101" s="75" t="s">
        <v>54</v>
      </c>
      <c r="D101" s="76" t="s">
        <v>49</v>
      </c>
      <c r="E101" s="33"/>
      <c r="F101" s="33"/>
      <c r="G101" s="33"/>
      <c r="H101" s="100">
        <f>SUM(E101:G101)</f>
        <v>0</v>
      </c>
    </row>
    <row r="102" spans="2:8" s="3" customFormat="1" ht="11.25">
      <c r="B102" s="123" t="s">
        <v>183</v>
      </c>
      <c r="C102" s="75" t="s">
        <v>55</v>
      </c>
      <c r="D102" s="76" t="s">
        <v>156</v>
      </c>
      <c r="E102" s="33"/>
      <c r="F102" s="33">
        <v>21473317.92</v>
      </c>
      <c r="G102" s="33"/>
      <c r="H102" s="100">
        <f>SUM(E102:G102)</f>
        <v>21473317.92</v>
      </c>
    </row>
    <row r="103" spans="2:8" s="3" customFormat="1" ht="12">
      <c r="B103" s="74" t="s">
        <v>184</v>
      </c>
      <c r="C103" s="75" t="s">
        <v>57</v>
      </c>
      <c r="D103" s="76"/>
      <c r="E103" s="103">
        <f>E104-E107</f>
        <v>0</v>
      </c>
      <c r="F103" s="103">
        <f>F104-F107</f>
        <v>602794.38</v>
      </c>
      <c r="G103" s="103">
        <f>G104-G107</f>
        <v>61956.76</v>
      </c>
      <c r="H103" s="104">
        <f>H104-H107</f>
        <v>664751.14</v>
      </c>
    </row>
    <row r="104" spans="2:8" s="3" customFormat="1" ht="33.75">
      <c r="B104" s="123" t="s">
        <v>267</v>
      </c>
      <c r="C104" s="75" t="s">
        <v>58</v>
      </c>
      <c r="D104" s="76" t="s">
        <v>59</v>
      </c>
      <c r="E104" s="39"/>
      <c r="F104" s="39">
        <v>1960293.94</v>
      </c>
      <c r="G104" s="39">
        <v>725811.2</v>
      </c>
      <c r="H104" s="100">
        <f>SUM(E104:G104)</f>
        <v>2686105.14</v>
      </c>
    </row>
    <row r="105" spans="2:10" s="3" customFormat="1" ht="11.25">
      <c r="B105" s="191"/>
      <c r="C105" s="192"/>
      <c r="D105" s="193"/>
      <c r="E105" s="194"/>
      <c r="F105" s="194"/>
      <c r="G105" s="194"/>
      <c r="H105" s="195">
        <f>SUM(E105:G105)</f>
        <v>0</v>
      </c>
      <c r="I105" s="196"/>
      <c r="J105" s="196"/>
    </row>
    <row r="106" spans="2:8" s="3" customFormat="1" ht="11.25" hidden="1">
      <c r="B106" s="96"/>
      <c r="C106" s="97"/>
      <c r="D106" s="98"/>
      <c r="E106" s="102"/>
      <c r="F106" s="102"/>
      <c r="G106" s="102"/>
      <c r="H106" s="100"/>
    </row>
    <row r="107" spans="2:8" s="3" customFormat="1" ht="22.5">
      <c r="B107" s="123" t="s">
        <v>208</v>
      </c>
      <c r="C107" s="75" t="s">
        <v>60</v>
      </c>
      <c r="D107" s="76" t="s">
        <v>61</v>
      </c>
      <c r="E107" s="39"/>
      <c r="F107" s="39">
        <v>1357499.56</v>
      </c>
      <c r="G107" s="39">
        <v>663854.44</v>
      </c>
      <c r="H107" s="100">
        <f>SUM(E107:G107)</f>
        <v>2021354</v>
      </c>
    </row>
    <row r="108" spans="2:10" s="3" customFormat="1" ht="11.25">
      <c r="B108" s="191"/>
      <c r="C108" s="192"/>
      <c r="D108" s="193"/>
      <c r="E108" s="194"/>
      <c r="F108" s="194"/>
      <c r="G108" s="194"/>
      <c r="H108" s="195">
        <f>SUM(E108:G108)</f>
        <v>0</v>
      </c>
      <c r="I108" s="196"/>
      <c r="J108" s="196"/>
    </row>
    <row r="109" spans="2:8" s="3" customFormat="1" ht="11.25" hidden="1">
      <c r="B109" s="96"/>
      <c r="C109" s="97"/>
      <c r="D109" s="98"/>
      <c r="E109" s="102"/>
      <c r="F109" s="102"/>
      <c r="G109" s="102"/>
      <c r="H109" s="100"/>
    </row>
    <row r="110" spans="2:8" s="3" customFormat="1" ht="12">
      <c r="B110" s="74" t="s">
        <v>206</v>
      </c>
      <c r="C110" s="75" t="s">
        <v>62</v>
      </c>
      <c r="D110" s="76"/>
      <c r="E110" s="103">
        <f>E111-E112</f>
        <v>0</v>
      </c>
      <c r="F110" s="103">
        <f>F111-F112</f>
        <v>0</v>
      </c>
      <c r="G110" s="103">
        <f>G111-G112</f>
        <v>0</v>
      </c>
      <c r="H110" s="104">
        <f>H111-H112</f>
        <v>0</v>
      </c>
    </row>
    <row r="111" spans="2:8" s="3" customFormat="1" ht="22.5">
      <c r="B111" s="123" t="s">
        <v>268</v>
      </c>
      <c r="C111" s="75" t="s">
        <v>63</v>
      </c>
      <c r="D111" s="76" t="s">
        <v>209</v>
      </c>
      <c r="E111" s="33"/>
      <c r="F111" s="33"/>
      <c r="G111" s="33"/>
      <c r="H111" s="100">
        <f>SUM(E111:G111)</f>
        <v>0</v>
      </c>
    </row>
    <row r="112" spans="2:8" s="3" customFormat="1" ht="11.25">
      <c r="B112" s="123" t="s">
        <v>207</v>
      </c>
      <c r="C112" s="75" t="s">
        <v>65</v>
      </c>
      <c r="D112" s="76" t="s">
        <v>210</v>
      </c>
      <c r="E112" s="33"/>
      <c r="F112" s="33"/>
      <c r="G112" s="33"/>
      <c r="H112" s="100">
        <f>SUM(E112:G112)</f>
        <v>0</v>
      </c>
    </row>
    <row r="113" spans="2:8" s="3" customFormat="1" ht="12">
      <c r="B113" s="74" t="s">
        <v>212</v>
      </c>
      <c r="C113" s="153" t="s">
        <v>211</v>
      </c>
      <c r="D113" s="154"/>
      <c r="E113" s="155">
        <f>E114-E115</f>
        <v>0</v>
      </c>
      <c r="F113" s="155">
        <f>F114-F115</f>
        <v>0</v>
      </c>
      <c r="G113" s="155">
        <f>G114-G115</f>
        <v>0</v>
      </c>
      <c r="H113" s="156">
        <f>H114-H115</f>
        <v>0</v>
      </c>
    </row>
    <row r="114" spans="2:8" s="3" customFormat="1" ht="22.5">
      <c r="B114" s="123" t="s">
        <v>269</v>
      </c>
      <c r="C114" s="75" t="s">
        <v>213</v>
      </c>
      <c r="D114" s="76" t="s">
        <v>57</v>
      </c>
      <c r="E114" s="39"/>
      <c r="F114" s="33"/>
      <c r="G114" s="33"/>
      <c r="H114" s="100">
        <f>SUM(E114:G114)</f>
        <v>0</v>
      </c>
    </row>
    <row r="115" spans="2:8" s="3" customFormat="1" ht="11.25">
      <c r="B115" s="123" t="s">
        <v>215</v>
      </c>
      <c r="C115" s="75" t="s">
        <v>214</v>
      </c>
      <c r="D115" s="76" t="s">
        <v>220</v>
      </c>
      <c r="E115" s="39"/>
      <c r="F115" s="33"/>
      <c r="G115" s="33"/>
      <c r="H115" s="100">
        <f>SUM(E115:G115)</f>
        <v>0</v>
      </c>
    </row>
    <row r="116" spans="2:8" s="3" customFormat="1" ht="24.75" thickBot="1">
      <c r="B116" s="124" t="s">
        <v>185</v>
      </c>
      <c r="C116" s="125" t="s">
        <v>67</v>
      </c>
      <c r="D116" s="126"/>
      <c r="E116" s="127">
        <f>E122-E123</f>
        <v>0</v>
      </c>
      <c r="F116" s="127">
        <f>F122-F123</f>
        <v>0</v>
      </c>
      <c r="G116" s="127">
        <f>G122-G123</f>
        <v>0</v>
      </c>
      <c r="H116" s="128">
        <f>H122-H123</f>
        <v>0</v>
      </c>
    </row>
    <row r="117" spans="2:8" s="3" customFormat="1" ht="11.25">
      <c r="B117" s="90"/>
      <c r="C117" s="90"/>
      <c r="D117" s="90"/>
      <c r="E117" s="90"/>
      <c r="F117" s="90"/>
      <c r="G117" s="90"/>
      <c r="H117" s="129" t="s">
        <v>66</v>
      </c>
    </row>
    <row r="118" spans="2:8" s="3" customFormat="1" ht="12" customHeight="1">
      <c r="B118" s="112"/>
      <c r="C118" s="54" t="s">
        <v>4</v>
      </c>
      <c r="D118" s="160" t="s">
        <v>5</v>
      </c>
      <c r="E118" s="55" t="s">
        <v>6</v>
      </c>
      <c r="F118" s="55" t="s">
        <v>127</v>
      </c>
      <c r="G118" s="56" t="s">
        <v>130</v>
      </c>
      <c r="H118" s="91"/>
    </row>
    <row r="119" spans="2:8" s="3" customFormat="1" ht="12" customHeight="1">
      <c r="B119" s="59" t="s">
        <v>7</v>
      </c>
      <c r="C119" s="59" t="s">
        <v>8</v>
      </c>
      <c r="D119" s="161"/>
      <c r="E119" s="60" t="s">
        <v>9</v>
      </c>
      <c r="F119" s="60" t="s">
        <v>128</v>
      </c>
      <c r="G119" s="61" t="s">
        <v>131</v>
      </c>
      <c r="H119" s="92" t="s">
        <v>10</v>
      </c>
    </row>
    <row r="120" spans="2:8" s="3" customFormat="1" ht="12" customHeight="1">
      <c r="B120" s="113"/>
      <c r="C120" s="114" t="s">
        <v>11</v>
      </c>
      <c r="D120" s="162"/>
      <c r="E120" s="64" t="s">
        <v>12</v>
      </c>
      <c r="F120" s="64" t="s">
        <v>129</v>
      </c>
      <c r="G120" s="115" t="s">
        <v>132</v>
      </c>
      <c r="H120" s="92"/>
    </row>
    <row r="121" spans="2:8" s="3" customFormat="1" ht="12" thickBot="1">
      <c r="B121" s="65">
        <v>1</v>
      </c>
      <c r="C121" s="116">
        <v>2</v>
      </c>
      <c r="D121" s="116">
        <v>3</v>
      </c>
      <c r="E121" s="67">
        <v>4</v>
      </c>
      <c r="F121" s="67">
        <v>5</v>
      </c>
      <c r="G121" s="56" t="s">
        <v>13</v>
      </c>
      <c r="H121" s="91" t="s">
        <v>14</v>
      </c>
    </row>
    <row r="122" spans="2:8" s="3" customFormat="1" ht="22.5">
      <c r="B122" s="130" t="s">
        <v>273</v>
      </c>
      <c r="C122" s="131" t="s">
        <v>175</v>
      </c>
      <c r="D122" s="174" t="s">
        <v>186</v>
      </c>
      <c r="E122" s="51"/>
      <c r="F122" s="51">
        <v>24447103.82</v>
      </c>
      <c r="G122" s="51">
        <v>1956040.9</v>
      </c>
      <c r="H122" s="132">
        <f>SUM(E122:G122)</f>
        <v>26403144.72</v>
      </c>
    </row>
    <row r="123" spans="2:8" s="3" customFormat="1" ht="11.25">
      <c r="B123" s="133" t="s">
        <v>157</v>
      </c>
      <c r="C123" s="134" t="s">
        <v>176</v>
      </c>
      <c r="D123" s="135" t="s">
        <v>64</v>
      </c>
      <c r="E123" s="49"/>
      <c r="F123" s="49">
        <v>24447103.82</v>
      </c>
      <c r="G123" s="49">
        <v>1956040.9</v>
      </c>
      <c r="H123" s="82">
        <f>SUM(E123:G123)</f>
        <v>26403144.72</v>
      </c>
    </row>
    <row r="124" spans="2:8" s="3" customFormat="1" ht="12">
      <c r="B124" s="74" t="s">
        <v>219</v>
      </c>
      <c r="C124" s="153" t="s">
        <v>218</v>
      </c>
      <c r="D124" s="154"/>
      <c r="E124" s="155">
        <f>E125-E126</f>
        <v>0</v>
      </c>
      <c r="F124" s="155">
        <f>F125-F126</f>
        <v>0</v>
      </c>
      <c r="G124" s="155">
        <f>G125-G126</f>
        <v>0</v>
      </c>
      <c r="H124" s="156">
        <f>H125-H126</f>
        <v>0</v>
      </c>
    </row>
    <row r="125" spans="2:8" s="3" customFormat="1" ht="22.5">
      <c r="B125" s="123" t="s">
        <v>273</v>
      </c>
      <c r="C125" s="75" t="s">
        <v>216</v>
      </c>
      <c r="D125" s="76" t="s">
        <v>64</v>
      </c>
      <c r="E125" s="39"/>
      <c r="F125" s="33"/>
      <c r="G125" s="33"/>
      <c r="H125" s="100">
        <f>SUM(E125:G125)</f>
        <v>0</v>
      </c>
    </row>
    <row r="126" spans="2:8" s="3" customFormat="1" ht="11.25">
      <c r="B126" s="123" t="s">
        <v>157</v>
      </c>
      <c r="C126" s="75" t="s">
        <v>217</v>
      </c>
      <c r="D126" s="76" t="s">
        <v>64</v>
      </c>
      <c r="E126" s="39"/>
      <c r="F126" s="33"/>
      <c r="G126" s="33"/>
      <c r="H126" s="100">
        <f>SUM(E126:G126)</f>
        <v>0</v>
      </c>
    </row>
    <row r="127" spans="2:8" s="3" customFormat="1" ht="12">
      <c r="B127" s="124" t="s">
        <v>187</v>
      </c>
      <c r="C127" s="134" t="s">
        <v>149</v>
      </c>
      <c r="D127" s="135" t="s">
        <v>64</v>
      </c>
      <c r="E127" s="49"/>
      <c r="F127" s="49">
        <v>-6250.85</v>
      </c>
      <c r="G127" s="49">
        <v>-6770</v>
      </c>
      <c r="H127" s="82">
        <f>SUM(E127:G127)</f>
        <v>-13020.85</v>
      </c>
    </row>
    <row r="128" spans="2:8" s="3" customFormat="1" ht="24">
      <c r="B128" s="136" t="s">
        <v>229</v>
      </c>
      <c r="C128" s="134" t="s">
        <v>48</v>
      </c>
      <c r="D128" s="135"/>
      <c r="E128" s="137">
        <f>E129-E153</f>
        <v>119295.62</v>
      </c>
      <c r="F128" s="137">
        <f>F129-F153</f>
        <v>21510312.27</v>
      </c>
      <c r="G128" s="137">
        <f>G129-G153</f>
        <v>-1470595.18</v>
      </c>
      <c r="H128" s="138">
        <f>H129-H153</f>
        <v>20159012.71</v>
      </c>
    </row>
    <row r="129" spans="2:8" s="3" customFormat="1" ht="22.5">
      <c r="B129" s="139" t="s">
        <v>230</v>
      </c>
      <c r="C129" s="134" t="s">
        <v>52</v>
      </c>
      <c r="D129" s="135"/>
      <c r="E129" s="140">
        <f>E130+E133+E136+E139+E142+E145</f>
        <v>-1330808.64</v>
      </c>
      <c r="F129" s="140">
        <f>F130+F133+F136+F139+F142+F145</f>
        <v>28066856.48</v>
      </c>
      <c r="G129" s="140">
        <f>G130+G133+G136+G139+G142+G145</f>
        <v>-2147203.69</v>
      </c>
      <c r="H129" s="141">
        <f>H130+H133+H136+H139+H142+H145</f>
        <v>24588844.15</v>
      </c>
    </row>
    <row r="130" spans="2:8" s="3" customFormat="1" ht="12">
      <c r="B130" s="74" t="s">
        <v>188</v>
      </c>
      <c r="C130" s="134" t="s">
        <v>56</v>
      </c>
      <c r="D130" s="135"/>
      <c r="E130" s="77">
        <f>E131-E132</f>
        <v>3277.51</v>
      </c>
      <c r="F130" s="77">
        <f>F131-F132</f>
        <v>-1276312.18</v>
      </c>
      <c r="G130" s="77">
        <f>G131-G132</f>
        <v>210360.57</v>
      </c>
      <c r="H130" s="78">
        <f>H131-H132</f>
        <v>-1062674.1</v>
      </c>
    </row>
    <row r="131" spans="2:8" s="3" customFormat="1" ht="22.5">
      <c r="B131" s="133" t="s">
        <v>270</v>
      </c>
      <c r="C131" s="134" t="s">
        <v>150</v>
      </c>
      <c r="D131" s="135" t="s">
        <v>68</v>
      </c>
      <c r="E131" s="49">
        <v>4659964.42</v>
      </c>
      <c r="F131" s="49">
        <v>42032700</v>
      </c>
      <c r="G131" s="49">
        <v>3308953.61</v>
      </c>
      <c r="H131" s="82">
        <f>SUM(E131:G131)</f>
        <v>50001618.03</v>
      </c>
    </row>
    <row r="132" spans="2:8" s="3" customFormat="1" ht="11.25">
      <c r="B132" s="133" t="s">
        <v>189</v>
      </c>
      <c r="C132" s="134" t="s">
        <v>151</v>
      </c>
      <c r="D132" s="135" t="s">
        <v>69</v>
      </c>
      <c r="E132" s="50">
        <v>4656686.91</v>
      </c>
      <c r="F132" s="50">
        <v>43309012.18</v>
      </c>
      <c r="G132" s="50">
        <v>3098593.04</v>
      </c>
      <c r="H132" s="82">
        <f>SUM(E132:G132)</f>
        <v>51064292.13</v>
      </c>
    </row>
    <row r="133" spans="2:8" s="3" customFormat="1" ht="12">
      <c r="B133" s="124" t="s">
        <v>190</v>
      </c>
      <c r="C133" s="134" t="s">
        <v>61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33.75">
      <c r="B134" s="133" t="s">
        <v>233</v>
      </c>
      <c r="C134" s="134" t="s">
        <v>72</v>
      </c>
      <c r="D134" s="135" t="s">
        <v>70</v>
      </c>
      <c r="E134" s="49"/>
      <c r="F134" s="49"/>
      <c r="G134" s="49"/>
      <c r="H134" s="82">
        <f>SUM(E134:G134)</f>
        <v>0</v>
      </c>
    </row>
    <row r="135" spans="2:8" s="3" customFormat="1" ht="22.5">
      <c r="B135" s="133" t="s">
        <v>191</v>
      </c>
      <c r="C135" s="134" t="s">
        <v>74</v>
      </c>
      <c r="D135" s="135" t="s">
        <v>71</v>
      </c>
      <c r="E135" s="50"/>
      <c r="F135" s="50"/>
      <c r="G135" s="50"/>
      <c r="H135" s="82">
        <f>SUM(E135:G135)</f>
        <v>0</v>
      </c>
    </row>
    <row r="136" spans="2:8" s="3" customFormat="1" ht="12">
      <c r="B136" s="74" t="s">
        <v>192</v>
      </c>
      <c r="C136" s="134" t="s">
        <v>148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>
      <c r="B137" s="133" t="s">
        <v>274</v>
      </c>
      <c r="C137" s="134" t="s">
        <v>177</v>
      </c>
      <c r="D137" s="135" t="s">
        <v>73</v>
      </c>
      <c r="E137" s="50"/>
      <c r="F137" s="50"/>
      <c r="G137" s="50"/>
      <c r="H137" s="82">
        <f>SUM(E137:G137)</f>
        <v>0</v>
      </c>
    </row>
    <row r="138" spans="2:8" s="3" customFormat="1" ht="11.25">
      <c r="B138" s="133" t="s">
        <v>193</v>
      </c>
      <c r="C138" s="134" t="s">
        <v>178</v>
      </c>
      <c r="D138" s="135" t="s">
        <v>75</v>
      </c>
      <c r="E138" s="50"/>
      <c r="F138" s="50"/>
      <c r="G138" s="50"/>
      <c r="H138" s="82">
        <f>SUM(E138:G138)</f>
        <v>0</v>
      </c>
    </row>
    <row r="139" spans="2:8" s="3" customFormat="1" ht="12">
      <c r="B139" s="74" t="s">
        <v>194</v>
      </c>
      <c r="C139" s="134" t="s">
        <v>76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>
      <c r="B140" s="133" t="s">
        <v>234</v>
      </c>
      <c r="C140" s="134" t="s">
        <v>77</v>
      </c>
      <c r="D140" s="135" t="s">
        <v>78</v>
      </c>
      <c r="E140" s="49"/>
      <c r="F140" s="49"/>
      <c r="G140" s="49"/>
      <c r="H140" s="82">
        <f>SUM(E140:G140)</f>
        <v>0</v>
      </c>
    </row>
    <row r="141" spans="2:8" s="3" customFormat="1" ht="11.25">
      <c r="B141" s="133" t="s">
        <v>195</v>
      </c>
      <c r="C141" s="134" t="s">
        <v>79</v>
      </c>
      <c r="D141" s="135" t="s">
        <v>80</v>
      </c>
      <c r="E141" s="49"/>
      <c r="F141" s="49"/>
      <c r="G141" s="49"/>
      <c r="H141" s="82">
        <f>SUM(E141:G141)</f>
        <v>0</v>
      </c>
    </row>
    <row r="142" spans="2:8" s="3" customFormat="1" ht="12">
      <c r="B142" s="74" t="s">
        <v>231</v>
      </c>
      <c r="C142" s="134" t="s">
        <v>81</v>
      </c>
      <c r="D142" s="135"/>
      <c r="E142" s="77">
        <f>E143-E144</f>
        <v>0</v>
      </c>
      <c r="F142" s="77">
        <f>F143-F144</f>
        <v>0</v>
      </c>
      <c r="G142" s="77">
        <f>G143-G144</f>
        <v>0</v>
      </c>
      <c r="H142" s="78">
        <f>H143-H144</f>
        <v>0</v>
      </c>
    </row>
    <row r="143" spans="2:8" s="3" customFormat="1" ht="22.5">
      <c r="B143" s="133" t="s">
        <v>235</v>
      </c>
      <c r="C143" s="134" t="s">
        <v>82</v>
      </c>
      <c r="D143" s="135" t="s">
        <v>83</v>
      </c>
      <c r="E143" s="49"/>
      <c r="F143" s="49"/>
      <c r="G143" s="49"/>
      <c r="H143" s="82">
        <f>SUM(E143:G143)</f>
        <v>0</v>
      </c>
    </row>
    <row r="144" spans="2:8" s="3" customFormat="1" ht="11.25">
      <c r="B144" s="133" t="s">
        <v>196</v>
      </c>
      <c r="C144" s="134" t="s">
        <v>84</v>
      </c>
      <c r="D144" s="135" t="s">
        <v>85</v>
      </c>
      <c r="E144" s="49"/>
      <c r="F144" s="49"/>
      <c r="G144" s="49"/>
      <c r="H144" s="82">
        <f>SUM(E144:G144)</f>
        <v>0</v>
      </c>
    </row>
    <row r="145" spans="2:8" s="3" customFormat="1" ht="12">
      <c r="B145" s="74" t="s">
        <v>232</v>
      </c>
      <c r="C145" s="134" t="s">
        <v>86</v>
      </c>
      <c r="D145" s="135"/>
      <c r="E145" s="77">
        <f>E146-E147</f>
        <v>-1334086.15</v>
      </c>
      <c r="F145" s="77">
        <f>F146-F147</f>
        <v>29343168.66</v>
      </c>
      <c r="G145" s="77">
        <f>G146-G147</f>
        <v>-2357564.26</v>
      </c>
      <c r="H145" s="78">
        <f>H146-H147</f>
        <v>25651518.25</v>
      </c>
    </row>
    <row r="146" spans="2:8" s="3" customFormat="1" ht="22.5">
      <c r="B146" s="133" t="s">
        <v>236</v>
      </c>
      <c r="C146" s="134" t="s">
        <v>87</v>
      </c>
      <c r="D146" s="135" t="s">
        <v>88</v>
      </c>
      <c r="E146" s="49">
        <v>9293700</v>
      </c>
      <c r="F146" s="49">
        <v>177020497.02</v>
      </c>
      <c r="G146" s="49">
        <v>700010.02</v>
      </c>
      <c r="H146" s="82">
        <f>SUM(E146:G146)</f>
        <v>187014207.04</v>
      </c>
    </row>
    <row r="147" spans="2:8" s="3" customFormat="1" ht="12" thickBot="1">
      <c r="B147" s="133" t="s">
        <v>197</v>
      </c>
      <c r="C147" s="142" t="s">
        <v>89</v>
      </c>
      <c r="D147" s="143" t="s">
        <v>90</v>
      </c>
      <c r="E147" s="52">
        <v>10627786.15</v>
      </c>
      <c r="F147" s="52">
        <v>147677328.36</v>
      </c>
      <c r="G147" s="52">
        <v>3057574.28</v>
      </c>
      <c r="H147" s="89">
        <f>SUM(E147:G147)</f>
        <v>161362688.79</v>
      </c>
    </row>
    <row r="148" spans="2:8" s="3" customFormat="1" ht="11.25">
      <c r="B148" s="90"/>
      <c r="C148" s="90"/>
      <c r="D148" s="90"/>
      <c r="E148" s="90"/>
      <c r="F148" s="90"/>
      <c r="G148" s="90"/>
      <c r="H148" s="90" t="s">
        <v>91</v>
      </c>
    </row>
    <row r="149" spans="2:8" s="3" customFormat="1" ht="9.75" customHeight="1">
      <c r="B149" s="53"/>
      <c r="C149" s="54" t="s">
        <v>4</v>
      </c>
      <c r="D149" s="160" t="s">
        <v>5</v>
      </c>
      <c r="E149" s="55" t="s">
        <v>6</v>
      </c>
      <c r="F149" s="55" t="s">
        <v>127</v>
      </c>
      <c r="G149" s="56" t="s">
        <v>130</v>
      </c>
      <c r="H149" s="91"/>
    </row>
    <row r="150" spans="2:8" s="3" customFormat="1" ht="12" customHeight="1">
      <c r="B150" s="58" t="s">
        <v>7</v>
      </c>
      <c r="C150" s="59" t="s">
        <v>8</v>
      </c>
      <c r="D150" s="161"/>
      <c r="E150" s="60" t="s">
        <v>9</v>
      </c>
      <c r="F150" s="60" t="s">
        <v>128</v>
      </c>
      <c r="G150" s="61" t="s">
        <v>131</v>
      </c>
      <c r="H150" s="92" t="s">
        <v>10</v>
      </c>
    </row>
    <row r="151" spans="2:8" s="3" customFormat="1" ht="11.25">
      <c r="B151" s="63"/>
      <c r="C151" s="59" t="s">
        <v>11</v>
      </c>
      <c r="D151" s="162"/>
      <c r="E151" s="64" t="s">
        <v>12</v>
      </c>
      <c r="F151" s="60" t="s">
        <v>129</v>
      </c>
      <c r="G151" s="61" t="s">
        <v>132</v>
      </c>
      <c r="H151" s="92"/>
    </row>
    <row r="152" spans="2:8" s="3" customFormat="1" ht="12" thickBot="1">
      <c r="B152" s="65">
        <v>1</v>
      </c>
      <c r="C152" s="66">
        <v>2</v>
      </c>
      <c r="D152" s="66">
        <v>3</v>
      </c>
      <c r="E152" s="67">
        <v>4</v>
      </c>
      <c r="F152" s="67">
        <v>5</v>
      </c>
      <c r="G152" s="56" t="s">
        <v>13</v>
      </c>
      <c r="H152" s="91" t="s">
        <v>14</v>
      </c>
    </row>
    <row r="153" spans="2:8" s="3" customFormat="1" ht="11.25">
      <c r="B153" s="144" t="s">
        <v>237</v>
      </c>
      <c r="C153" s="70" t="s">
        <v>68</v>
      </c>
      <c r="D153" s="71"/>
      <c r="E153" s="145">
        <f>E154+E157+E160+E163+E164</f>
        <v>-1450104.26</v>
      </c>
      <c r="F153" s="145">
        <f>F154+F157+F160+F163+F164</f>
        <v>6556544.21</v>
      </c>
      <c r="G153" s="145">
        <f>G154+G157+G160+G163+G164</f>
        <v>-676608.51</v>
      </c>
      <c r="H153" s="146">
        <f>H154+H157+H160+H163+H164</f>
        <v>4429831.44</v>
      </c>
    </row>
    <row r="154" spans="2:8" s="3" customFormat="1" ht="24">
      <c r="B154" s="74" t="s">
        <v>198</v>
      </c>
      <c r="C154" s="75" t="s">
        <v>70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8" s="3" customFormat="1" ht="33.75">
      <c r="B155" s="123" t="s">
        <v>239</v>
      </c>
      <c r="C155" s="75" t="s">
        <v>92</v>
      </c>
      <c r="D155" s="76" t="s">
        <v>93</v>
      </c>
      <c r="E155" s="33"/>
      <c r="F155" s="33"/>
      <c r="G155" s="33"/>
      <c r="H155" s="100">
        <f>SUM(E155:G155)</f>
        <v>0</v>
      </c>
    </row>
    <row r="156" spans="2:8" s="3" customFormat="1" ht="22.5">
      <c r="B156" s="123" t="s">
        <v>199</v>
      </c>
      <c r="C156" s="75" t="s">
        <v>94</v>
      </c>
      <c r="D156" s="76" t="s">
        <v>95</v>
      </c>
      <c r="E156" s="33"/>
      <c r="F156" s="33"/>
      <c r="G156" s="33"/>
      <c r="H156" s="100">
        <f>SUM(E156:G156)</f>
        <v>0</v>
      </c>
    </row>
    <row r="157" spans="2:8" s="3" customFormat="1" ht="24">
      <c r="B157" s="74" t="s">
        <v>200</v>
      </c>
      <c r="C157" s="75" t="s">
        <v>73</v>
      </c>
      <c r="D157" s="76"/>
      <c r="E157" s="103">
        <f>E158-E159</f>
        <v>0</v>
      </c>
      <c r="F157" s="103">
        <f>F158-F159</f>
        <v>0</v>
      </c>
      <c r="G157" s="103">
        <f>G158-G159</f>
        <v>0</v>
      </c>
      <c r="H157" s="104">
        <f>H158-H159</f>
        <v>0</v>
      </c>
    </row>
    <row r="158" spans="2:11" s="3" customFormat="1" ht="33.75">
      <c r="B158" s="123" t="s">
        <v>240</v>
      </c>
      <c r="C158" s="75" t="s">
        <v>96</v>
      </c>
      <c r="D158" s="76" t="s">
        <v>97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22.5">
      <c r="B159" s="123" t="s">
        <v>201</v>
      </c>
      <c r="C159" s="75" t="s">
        <v>98</v>
      </c>
      <c r="D159" s="76" t="s">
        <v>99</v>
      </c>
      <c r="E159" s="33"/>
      <c r="F159" s="33"/>
      <c r="G159" s="33"/>
      <c r="H159" s="100">
        <f>SUM(E159:G159)</f>
        <v>0</v>
      </c>
      <c r="I159" s="11"/>
      <c r="J159" s="11"/>
      <c r="K159" s="11"/>
    </row>
    <row r="160" spans="2:11" s="3" customFormat="1" ht="12">
      <c r="B160" s="74" t="s">
        <v>238</v>
      </c>
      <c r="C160" s="75" t="s">
        <v>78</v>
      </c>
      <c r="D160" s="76"/>
      <c r="E160" s="103">
        <f>E161-E162</f>
        <v>-3455710.06</v>
      </c>
      <c r="F160" s="103">
        <f>F161-F162</f>
        <v>26041.56</v>
      </c>
      <c r="G160" s="103">
        <f>G161-G162</f>
        <v>-676608.51</v>
      </c>
      <c r="H160" s="104">
        <f>H161-H162</f>
        <v>-4106277.01</v>
      </c>
      <c r="I160" s="45"/>
      <c r="J160" s="11"/>
      <c r="K160" s="11"/>
    </row>
    <row r="161" spans="2:8" s="15" customFormat="1" ht="22.5">
      <c r="B161" s="123" t="s">
        <v>241</v>
      </c>
      <c r="C161" s="75" t="s">
        <v>100</v>
      </c>
      <c r="D161" s="76" t="s">
        <v>101</v>
      </c>
      <c r="E161" s="33">
        <v>2920507.71</v>
      </c>
      <c r="F161" s="33">
        <v>37169089.61</v>
      </c>
      <c r="G161" s="33">
        <v>2477283.44</v>
      </c>
      <c r="H161" s="100">
        <f>SUM(E161:G161)</f>
        <v>42566880.76</v>
      </c>
    </row>
    <row r="162" spans="2:8" s="15" customFormat="1" ht="11.25">
      <c r="B162" s="123" t="s">
        <v>202</v>
      </c>
      <c r="C162" s="75" t="s">
        <v>102</v>
      </c>
      <c r="D162" s="76" t="s">
        <v>103</v>
      </c>
      <c r="E162" s="33">
        <v>6376217.77</v>
      </c>
      <c r="F162" s="33">
        <v>37143048.05</v>
      </c>
      <c r="G162" s="33">
        <v>3153891.95</v>
      </c>
      <c r="H162" s="100">
        <f>SUM(E162:G162)</f>
        <v>46673157.77</v>
      </c>
    </row>
    <row r="163" spans="2:8" s="15" customFormat="1" ht="12">
      <c r="B163" s="124" t="s">
        <v>152</v>
      </c>
      <c r="C163" s="75" t="s">
        <v>83</v>
      </c>
      <c r="D163" s="76" t="s">
        <v>64</v>
      </c>
      <c r="E163" s="33">
        <v>2005605.8</v>
      </c>
      <c r="F163" s="33">
        <v>6530502.65</v>
      </c>
      <c r="G163" s="33"/>
      <c r="H163" s="100">
        <f>SUM(E163:G163)</f>
        <v>8536108.45</v>
      </c>
    </row>
    <row r="164" spans="2:11" s="15" customFormat="1" ht="12.75" thickBot="1">
      <c r="B164" s="124" t="s">
        <v>153</v>
      </c>
      <c r="C164" s="125" t="s">
        <v>88</v>
      </c>
      <c r="D164" s="147" t="s">
        <v>64</v>
      </c>
      <c r="E164" s="34"/>
      <c r="F164" s="34"/>
      <c r="G164" s="34"/>
      <c r="H164" s="111">
        <f>SUM(E164:G164)</f>
        <v>0</v>
      </c>
      <c r="I164" s="19"/>
      <c r="J164" s="19"/>
      <c r="K164" s="19"/>
    </row>
    <row r="165" spans="2:11" s="15" customFormat="1" ht="11.25">
      <c r="B165" s="28"/>
      <c r="C165" s="30"/>
      <c r="D165" s="42"/>
      <c r="E165" s="43"/>
      <c r="F165" s="43"/>
      <c r="G165" s="43"/>
      <c r="H165" s="44"/>
      <c r="I165" s="19"/>
      <c r="K165" s="19"/>
    </row>
    <row r="166" spans="2:11" s="15" customFormat="1" ht="19.5" customHeight="1">
      <c r="B166" s="14" t="s">
        <v>204</v>
      </c>
      <c r="C166" s="159"/>
      <c r="D166" s="159"/>
      <c r="E166" s="159"/>
      <c r="F166" s="29" t="s">
        <v>117</v>
      </c>
      <c r="G166" s="27"/>
      <c r="H166" s="32"/>
      <c r="J166" s="19"/>
      <c r="K166" s="19"/>
    </row>
    <row r="167" spans="2:11" s="15" customFormat="1" ht="10.5" customHeight="1">
      <c r="B167" s="16" t="s">
        <v>120</v>
      </c>
      <c r="C167" s="157" t="s">
        <v>119</v>
      </c>
      <c r="D167" s="157"/>
      <c r="E167" s="157"/>
      <c r="G167" s="16" t="s">
        <v>118</v>
      </c>
      <c r="H167" s="31" t="s">
        <v>119</v>
      </c>
      <c r="J167" s="19"/>
      <c r="K167" s="19"/>
    </row>
    <row r="168" spans="2:7" s="15" customFormat="1" ht="30" customHeight="1">
      <c r="B168" s="17"/>
      <c r="C168" s="17"/>
      <c r="D168" s="17"/>
      <c r="G168" s="17"/>
    </row>
    <row r="169" spans="2:8" s="15" customFormat="1" ht="10.5" customHeight="1">
      <c r="B169" s="18" t="s">
        <v>115</v>
      </c>
      <c r="C169" s="158"/>
      <c r="D169" s="158"/>
      <c r="E169" s="158"/>
      <c r="F169" s="158"/>
      <c r="G169" s="158"/>
      <c r="H169" s="158"/>
    </row>
    <row r="170" spans="2:8" s="15" customFormat="1" ht="9.75" customHeight="1">
      <c r="B170" s="19"/>
      <c r="C170" s="157" t="s">
        <v>116</v>
      </c>
      <c r="D170" s="157"/>
      <c r="E170" s="157"/>
      <c r="F170" s="157"/>
      <c r="G170" s="157"/>
      <c r="H170" s="157"/>
    </row>
    <row r="171" spans="2:10" s="15" customFormat="1" ht="18.75" customHeight="1">
      <c r="B171" s="20" t="s">
        <v>121</v>
      </c>
      <c r="C171" s="159"/>
      <c r="D171" s="159"/>
      <c r="E171" s="159"/>
      <c r="F171" s="21"/>
      <c r="G171" s="159"/>
      <c r="H171" s="159"/>
      <c r="I171" s="24"/>
      <c r="J171" s="24"/>
    </row>
    <row r="172" spans="2:8" s="26" customFormat="1" ht="15">
      <c r="B172" s="20" t="s">
        <v>122</v>
      </c>
      <c r="C172" s="157" t="s">
        <v>123</v>
      </c>
      <c r="D172" s="157"/>
      <c r="E172" s="157"/>
      <c r="F172" s="22" t="s">
        <v>118</v>
      </c>
      <c r="G172" s="157" t="s">
        <v>119</v>
      </c>
      <c r="H172" s="157"/>
    </row>
    <row r="173" spans="2:8" ht="15">
      <c r="B173" s="14" t="s">
        <v>205</v>
      </c>
      <c r="C173" s="159"/>
      <c r="D173" s="159"/>
      <c r="E173" s="159"/>
      <c r="F173" s="159"/>
      <c r="G173" s="159"/>
      <c r="H173" s="32"/>
    </row>
    <row r="174" spans="2:8" ht="15">
      <c r="B174" s="16" t="s">
        <v>120</v>
      </c>
      <c r="C174" s="157" t="s">
        <v>123</v>
      </c>
      <c r="D174" s="157"/>
      <c r="E174" s="157"/>
      <c r="F174" s="157" t="s">
        <v>119</v>
      </c>
      <c r="G174" s="157"/>
      <c r="H174" s="16" t="s">
        <v>124</v>
      </c>
    </row>
    <row r="175" spans="2:8" ht="15">
      <c r="B175" s="17"/>
      <c r="C175" s="17"/>
      <c r="D175" s="17"/>
      <c r="E175" s="15"/>
      <c r="F175" s="15"/>
      <c r="G175" s="17"/>
      <c r="H175" s="17"/>
    </row>
    <row r="176" spans="2:8" ht="14.25" customHeight="1">
      <c r="B176" s="38" t="s">
        <v>104</v>
      </c>
      <c r="C176" s="17"/>
      <c r="D176" s="17"/>
      <c r="E176" s="14"/>
      <c r="F176" s="23"/>
      <c r="G176" s="23"/>
      <c r="H176" s="23"/>
    </row>
    <row r="177" spans="2:8" ht="14.25" customHeight="1">
      <c r="B177" s="38"/>
      <c r="C177" s="17"/>
      <c r="D177" s="17"/>
      <c r="E177" s="14"/>
      <c r="F177" s="23"/>
      <c r="G177" s="23"/>
      <c r="H177" s="23"/>
    </row>
    <row r="178" spans="2:8" ht="13.5" customHeight="1" hidden="1" thickBot="1">
      <c r="B178" s="25"/>
      <c r="C178" s="25"/>
      <c r="D178" s="25"/>
      <c r="E178" s="25"/>
      <c r="F178" s="25"/>
      <c r="G178" s="26"/>
      <c r="H178" s="26"/>
    </row>
    <row r="179" spans="3:8" ht="48.75" customHeight="1" hidden="1" thickBot="1" thickTop="1">
      <c r="C179" s="170"/>
      <c r="D179" s="171"/>
      <c r="E179" s="171"/>
      <c r="F179" s="172" t="s">
        <v>159</v>
      </c>
      <c r="G179" s="172"/>
      <c r="H179" s="173"/>
    </row>
    <row r="180" ht="13.5" customHeight="1" hidden="1" thickBot="1" thickTop="1"/>
    <row r="181" spans="3:8" ht="15.75" hidden="1" thickTop="1">
      <c r="C181" s="175" t="s">
        <v>160</v>
      </c>
      <c r="D181" s="176"/>
      <c r="E181" s="176"/>
      <c r="F181" s="177"/>
      <c r="G181" s="177"/>
      <c r="H181" s="178"/>
    </row>
    <row r="182" spans="3:8" ht="15" hidden="1">
      <c r="C182" s="179" t="s">
        <v>161</v>
      </c>
      <c r="D182" s="180"/>
      <c r="E182" s="180"/>
      <c r="F182" s="181"/>
      <c r="G182" s="181"/>
      <c r="H182" s="182"/>
    </row>
    <row r="183" spans="3:8" ht="15" hidden="1">
      <c r="C183" s="179" t="s">
        <v>158</v>
      </c>
      <c r="D183" s="180"/>
      <c r="E183" s="180"/>
      <c r="F183" s="183"/>
      <c r="G183" s="183"/>
      <c r="H183" s="184"/>
    </row>
    <row r="184" spans="3:8" ht="15" hidden="1">
      <c r="C184" s="179" t="s">
        <v>162</v>
      </c>
      <c r="D184" s="180"/>
      <c r="E184" s="180"/>
      <c r="F184" s="183"/>
      <c r="G184" s="183"/>
      <c r="H184" s="184"/>
    </row>
    <row r="185" spans="3:8" ht="15" hidden="1">
      <c r="C185" s="179" t="s">
        <v>163</v>
      </c>
      <c r="D185" s="180"/>
      <c r="E185" s="180"/>
      <c r="F185" s="183"/>
      <c r="G185" s="183"/>
      <c r="H185" s="184"/>
    </row>
    <row r="186" spans="3:8" ht="15" hidden="1">
      <c r="C186" s="179" t="s">
        <v>164</v>
      </c>
      <c r="D186" s="180"/>
      <c r="E186" s="180"/>
      <c r="F186" s="181"/>
      <c r="G186" s="181"/>
      <c r="H186" s="182"/>
    </row>
    <row r="187" spans="3:8" ht="15" hidden="1">
      <c r="C187" s="179" t="s">
        <v>165</v>
      </c>
      <c r="D187" s="180"/>
      <c r="E187" s="180"/>
      <c r="F187" s="181"/>
      <c r="G187" s="181"/>
      <c r="H187" s="182"/>
    </row>
    <row r="188" spans="3:8" ht="15" hidden="1">
      <c r="C188" s="179" t="s">
        <v>166</v>
      </c>
      <c r="D188" s="180"/>
      <c r="E188" s="180"/>
      <c r="F188" s="183"/>
      <c r="G188" s="183"/>
      <c r="H188" s="184"/>
    </row>
    <row r="189" spans="3:8" ht="15.75" hidden="1" thickBot="1">
      <c r="C189" s="185" t="s">
        <v>167</v>
      </c>
      <c r="D189" s="186"/>
      <c r="E189" s="186"/>
      <c r="F189" s="187"/>
      <c r="G189" s="187"/>
      <c r="H189" s="188"/>
    </row>
    <row r="190" spans="3:8" ht="4.5" customHeight="1" hidden="1" thickTop="1">
      <c r="C190" s="189"/>
      <c r="D190" s="189"/>
      <c r="E190" s="189"/>
      <c r="F190" s="190"/>
      <c r="G190" s="190"/>
      <c r="H190" s="190"/>
    </row>
    <row r="191" ht="15" hidden="1"/>
  </sheetData>
  <sheetProtection/>
  <mergeCells count="45">
    <mergeCell ref="F188:H188"/>
    <mergeCell ref="F186:H186"/>
    <mergeCell ref="F187:H187"/>
    <mergeCell ref="F189:H189"/>
    <mergeCell ref="C190:E190"/>
    <mergeCell ref="F190:H190"/>
    <mergeCell ref="C185:E185"/>
    <mergeCell ref="C186:E186"/>
    <mergeCell ref="C187:E187"/>
    <mergeCell ref="C189:E189"/>
    <mergeCell ref="C188:E188"/>
    <mergeCell ref="C179:E179"/>
    <mergeCell ref="F179:H179"/>
    <mergeCell ref="C181:E181"/>
    <mergeCell ref="C183:E183"/>
    <mergeCell ref="C184:E184"/>
    <mergeCell ref="C182:E182"/>
    <mergeCell ref="F181:H181"/>
    <mergeCell ref="F182:H182"/>
    <mergeCell ref="F183:H183"/>
    <mergeCell ref="F184:H184"/>
    <mergeCell ref="F185:H185"/>
    <mergeCell ref="B2:G2"/>
    <mergeCell ref="D13:D15"/>
    <mergeCell ref="D39:D41"/>
    <mergeCell ref="D4:E4"/>
    <mergeCell ref="C8:F9"/>
    <mergeCell ref="C5:F5"/>
    <mergeCell ref="D118:D120"/>
    <mergeCell ref="C7:F7"/>
    <mergeCell ref="C166:E166"/>
    <mergeCell ref="C167:E167"/>
    <mergeCell ref="C6:F6"/>
    <mergeCell ref="D82:D84"/>
    <mergeCell ref="D149:D151"/>
    <mergeCell ref="C174:E174"/>
    <mergeCell ref="C169:H169"/>
    <mergeCell ref="C172:E172"/>
    <mergeCell ref="G171:H171"/>
    <mergeCell ref="G172:H172"/>
    <mergeCell ref="C173:E173"/>
    <mergeCell ref="F173:G173"/>
    <mergeCell ref="C170:H170"/>
    <mergeCell ref="F174:G174"/>
    <mergeCell ref="C171:E171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7" max="255" man="1"/>
    <brk id="80" max="255" man="1"/>
    <brk id="116" max="255" man="1"/>
    <brk id="147" max="255" man="1"/>
    <brk id="177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2024-01-25T05:57:19Z</dcterms:modified>
  <cp:category/>
  <cp:version/>
  <cp:contentType/>
  <cp:contentStatus/>
</cp:coreProperties>
</file>